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ueva carpeta\"/>
    </mc:Choice>
  </mc:AlternateContent>
  <xr:revisionPtr revIDLastSave="0" documentId="13_ncr:1_{D9B1EBBA-F0F3-43BC-A224-28EEB261F1DC}" xr6:coauthVersionLast="47" xr6:coauthVersionMax="47" xr10:uidLastSave="{00000000-0000-0000-0000-000000000000}"/>
  <workbookProtection workbookAlgorithmName="SHA-512" workbookHashValue="kIwGEn4NpaXIEZ4CYCOf0z4zMXmLgatVZwgLNR0KDNLNfF0J1F6Tyg1x7D+4tU3gBRnhfO+IGNoaYCJZ2NCc/A==" workbookSaltValue="eqkhPrViZ5MSZbSqc9UfNw==" workbookSpinCount="100000" lockStructure="1"/>
  <bookViews>
    <workbookView xWindow="-120" yWindow="-120" windowWidth="29040" windowHeight="15720" xr2:uid="{00000000-000D-0000-FFFF-FFFF00000000}"/>
  </bookViews>
  <sheets>
    <sheet name="Certificación Mensual SS" sheetId="1" r:id="rId1"/>
    <sheet name="Calculo Solidaridad Pensional" sheetId="2" state="hidden" r:id="rId2"/>
    <sheet name="Calculo Retencion" sheetId="3" state="hidden" r:id="rId3"/>
  </sheets>
  <definedNames>
    <definedName name="_xlnm.Print_Area" localSheetId="0">'Certificación Mensual SS'!$A$1:$U$54</definedName>
    <definedName name="_xlnm.Print_Titles" localSheetId="0">'Certificación Mensual SS'!$1:$22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B49" i="1" l="1"/>
  <c r="E49" i="1" s="1"/>
  <c r="H49" i="1" s="1"/>
  <c r="B50" i="1"/>
  <c r="E50" i="1" s="1"/>
  <c r="H50" i="1" s="1"/>
  <c r="B51" i="1"/>
  <c r="E51" i="1" s="1"/>
  <c r="H51" i="1" s="1"/>
  <c r="B52" i="1"/>
  <c r="E52" i="1" s="1"/>
  <c r="H52" i="1" s="1"/>
  <c r="B48" i="1"/>
  <c r="E48" i="1" s="1"/>
  <c r="W41" i="1"/>
  <c r="Y26" i="1"/>
  <c r="Z26" i="1" s="1"/>
  <c r="E88" i="1"/>
  <c r="Y25" i="1"/>
  <c r="E87" i="1"/>
  <c r="J87" i="1" s="1"/>
  <c r="Y27" i="1"/>
  <c r="Y28" i="1"/>
  <c r="Y29" i="1"/>
  <c r="Z29" i="1" s="1"/>
  <c r="B3" i="2"/>
  <c r="E89" i="1"/>
  <c r="E90" i="1"/>
  <c r="E91" i="1"/>
  <c r="I30" i="1"/>
  <c r="M62" i="1"/>
  <c r="AG76" i="1"/>
  <c r="R30" i="1"/>
  <c r="W25" i="1"/>
  <c r="W26" i="1"/>
  <c r="W27" i="1"/>
  <c r="AH76" i="1"/>
  <c r="B44" i="1"/>
  <c r="P108" i="1"/>
  <c r="P106" i="1"/>
  <c r="O67" i="1"/>
  <c r="S62" i="1"/>
  <c r="Q62" i="1"/>
  <c r="P62" i="1"/>
  <c r="N62" i="1"/>
  <c r="E73" i="1"/>
  <c r="P119" i="1"/>
  <c r="P117" i="1"/>
  <c r="P116" i="1"/>
  <c r="H130" i="1"/>
  <c r="M61" i="1" s="1"/>
  <c r="G3" i="2"/>
  <c r="L3" i="2" s="1"/>
  <c r="P124" i="1"/>
  <c r="AG82" i="1"/>
  <c r="H132" i="1"/>
  <c r="P61" i="1" s="1"/>
  <c r="H134" i="1"/>
  <c r="P134" i="1" s="1"/>
  <c r="H133" i="1"/>
  <c r="S61" i="1" s="1"/>
  <c r="H131" i="1"/>
  <c r="N61" i="1" s="1"/>
  <c r="W29" i="1"/>
  <c r="W28" i="1"/>
  <c r="C3" i="3"/>
  <c r="D89" i="1"/>
  <c r="D88" i="1"/>
  <c r="D90" i="1"/>
  <c r="D91" i="1"/>
  <c r="C158" i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D87" i="1"/>
  <c r="P112" i="1"/>
  <c r="P131" i="1" l="1"/>
  <c r="A19" i="2"/>
  <c r="A20" i="2" s="1"/>
  <c r="P111" i="1"/>
  <c r="N66" i="1"/>
  <c r="P130" i="1"/>
  <c r="P132" i="1"/>
  <c r="P133" i="1"/>
  <c r="P118" i="1"/>
  <c r="P66" i="1"/>
  <c r="Q66" i="1"/>
  <c r="AJ82" i="1"/>
  <c r="AM82" i="1" s="1"/>
  <c r="Q61" i="1"/>
  <c r="V88" i="1"/>
  <c r="S66" i="1"/>
  <c r="Z25" i="1"/>
  <c r="M66" i="1"/>
  <c r="N31" i="1"/>
  <c r="AA26" i="1"/>
  <c r="AA29" i="1"/>
  <c r="J88" i="1"/>
  <c r="Y89" i="1" s="1"/>
  <c r="AB89" i="1" s="1"/>
  <c r="Z28" i="1"/>
  <c r="AA28" i="1"/>
  <c r="AA27" i="1"/>
  <c r="Z27" i="1"/>
  <c r="J90" i="1"/>
  <c r="AJ85" i="1" s="1"/>
  <c r="AM85" i="1" s="1"/>
  <c r="J89" i="1"/>
  <c r="AJ84" i="1" s="1"/>
  <c r="AM84" i="1" s="1"/>
  <c r="J91" i="1"/>
  <c r="AJ86" i="1" s="1"/>
  <c r="AM86" i="1" s="1"/>
  <c r="E53" i="1"/>
  <c r="AA25" i="1"/>
  <c r="Y92" i="1"/>
  <c r="AB92" i="1" s="1"/>
  <c r="Y88" i="1"/>
  <c r="H48" i="1"/>
  <c r="H57" i="1" l="1"/>
  <c r="Y91" i="1"/>
  <c r="AB91" i="1" s="1"/>
  <c r="P90" i="1" s="1"/>
  <c r="Y90" i="1"/>
  <c r="AB90" i="1" s="1"/>
  <c r="P89" i="1" s="1"/>
  <c r="AJ83" i="1"/>
  <c r="AM83" i="1" s="1"/>
  <c r="AM87" i="1" s="1"/>
  <c r="AM93" i="1" s="1"/>
  <c r="P91" i="1"/>
  <c r="J92" i="1"/>
  <c r="AB88" i="1"/>
  <c r="H53" i="1"/>
  <c r="Y93" i="1" l="1"/>
  <c r="P88" i="1"/>
  <c r="AJ87" i="1"/>
  <c r="L2" i="2"/>
  <c r="L4" i="2" s="1"/>
  <c r="N12" i="2" s="1"/>
  <c r="AM92" i="1"/>
  <c r="P87" i="1"/>
  <c r="AB93" i="1"/>
  <c r="P92" i="1" l="1"/>
  <c r="S41" i="1" s="1"/>
  <c r="G2" i="2"/>
  <c r="G4" i="2" s="1"/>
  <c r="I12" i="2" s="1"/>
  <c r="AB98" i="1"/>
  <c r="P115" i="1" s="1"/>
  <c r="P120" i="1" s="1"/>
  <c r="AB99" i="1"/>
  <c r="P98" i="1" l="1"/>
  <c r="S39" i="1" s="1"/>
  <c r="B2" i="2"/>
  <c r="B4" i="2" s="1"/>
  <c r="V108" i="1"/>
  <c r="P97" i="1"/>
  <c r="N7" i="2" l="1"/>
  <c r="N8" i="2"/>
  <c r="D12" i="2"/>
  <c r="D9" i="2"/>
  <c r="I8" i="2"/>
  <c r="I7" i="2"/>
  <c r="D7" i="2"/>
  <c r="D8" i="2"/>
  <c r="D20" i="2"/>
  <c r="N50" i="1"/>
  <c r="N48" i="1"/>
  <c r="S38" i="1"/>
  <c r="M48" i="1" s="1"/>
  <c r="N52" i="1"/>
  <c r="N51" i="1"/>
  <c r="N49" i="1"/>
  <c r="E77" i="1"/>
  <c r="I9" i="2"/>
  <c r="I11" i="2"/>
  <c r="D11" i="2"/>
  <c r="N9" i="2"/>
  <c r="N11" i="2"/>
  <c r="I10" i="2"/>
  <c r="D10" i="2"/>
  <c r="N10" i="2"/>
  <c r="D13" i="2" l="1"/>
  <c r="N63" i="1"/>
  <c r="M63" i="1"/>
  <c r="M52" i="1"/>
  <c r="M50" i="1"/>
  <c r="M51" i="1"/>
  <c r="S63" i="1"/>
  <c r="E76" i="1"/>
  <c r="P63" i="1"/>
  <c r="M49" i="1"/>
  <c r="Q63" i="1"/>
  <c r="I13" i="2"/>
  <c r="N13" i="2"/>
  <c r="L5" i="2" s="1"/>
  <c r="AM94" i="1" s="1"/>
  <c r="AM95" i="1" s="1"/>
  <c r="G5" i="2" l="1"/>
  <c r="AB100" i="1" s="1"/>
  <c r="AB101" i="1" l="1"/>
  <c r="P99" i="1"/>
  <c r="P100" i="1" s="1"/>
  <c r="S40" i="1" l="1"/>
  <c r="P52" i="1" s="1"/>
  <c r="Q52" i="1" s="1"/>
  <c r="P64" i="1" l="1"/>
  <c r="P67" i="1" s="1"/>
  <c r="E78" i="1"/>
  <c r="S64" i="1"/>
  <c r="S67" i="1" s="1"/>
  <c r="M64" i="1"/>
  <c r="M67" i="1" s="1"/>
  <c r="AD68" i="1"/>
  <c r="Q64" i="1"/>
  <c r="Q67" i="1" s="1"/>
  <c r="P107" i="1"/>
  <c r="P109" i="1" s="1"/>
  <c r="P123" i="1" s="1"/>
  <c r="P125" i="1" s="1"/>
  <c r="P50" i="1"/>
  <c r="Q50" i="1" s="1"/>
  <c r="P48" i="1"/>
  <c r="Q48" i="1" s="1"/>
  <c r="P49" i="1"/>
  <c r="Q49" i="1" s="1"/>
  <c r="S42" i="1"/>
  <c r="N64" i="1"/>
  <c r="N67" i="1" s="1"/>
  <c r="P129" i="1" s="1"/>
  <c r="X25" i="1" s="1"/>
  <c r="P51" i="1"/>
  <c r="Q51" i="1" s="1"/>
  <c r="C2" i="3" l="1"/>
  <c r="C5" i="3" s="1"/>
  <c r="C18" i="3" s="1"/>
  <c r="X26" i="1"/>
  <c r="X28" i="1"/>
  <c r="X27" i="1"/>
  <c r="X29" i="1"/>
  <c r="C17" i="3" l="1"/>
  <c r="C20" i="3"/>
  <c r="C19" i="3"/>
  <c r="C21" i="3" l="1"/>
  <c r="P126" i="1" s="1"/>
  <c r="M68" i="1" s="1"/>
  <c r="M69" i="1" s="1"/>
  <c r="R69" i="1" l="1"/>
  <c r="P69" i="1"/>
  <c r="N69" i="1"/>
  <c r="S69" i="1"/>
  <c r="B5" i="2"/>
</calcChain>
</file>

<file path=xl/sharedStrings.xml><?xml version="1.0" encoding="utf-8"?>
<sst xmlns="http://schemas.openxmlformats.org/spreadsheetml/2006/main" count="187" uniqueCount="144">
  <si>
    <t>MES</t>
  </si>
  <si>
    <t>AÑO</t>
  </si>
  <si>
    <t>Nombre del Contratista</t>
  </si>
  <si>
    <t>TOTAL</t>
  </si>
  <si>
    <t>DIAS</t>
  </si>
  <si>
    <t>VR. MENSUALIZADO</t>
  </si>
  <si>
    <t>Fondo de solidaridad pensional</t>
  </si>
  <si>
    <t>Salario minimo mensual</t>
  </si>
  <si>
    <t>Ingreso en Salarios minimos</t>
  </si>
  <si>
    <t>Aportes FSP</t>
  </si>
  <si>
    <r>
      <t xml:space="preserve">  Valor del </t>
    </r>
    <r>
      <rPr>
        <b/>
        <sz val="10"/>
        <color indexed="10"/>
        <rFont val="Arial"/>
        <family val="2"/>
      </rPr>
      <t>honorario gravable</t>
    </r>
    <r>
      <rPr>
        <sz val="10"/>
        <rFont val="Arial"/>
        <family val="2"/>
      </rPr>
      <t xml:space="preserve"> del mes en       terminos de UVT</t>
    </r>
  </si>
  <si>
    <t>Rangos en UVT</t>
  </si>
  <si>
    <t>Desde</t>
  </si>
  <si>
    <t>Hasta</t>
  </si>
  <si>
    <t>VALOR UVT</t>
  </si>
  <si>
    <t>TOTAL INGRESOS EN UVT</t>
  </si>
  <si>
    <t>TOTAL RETENCION EN UVT</t>
  </si>
  <si>
    <t>BASE PARA EL CALCULO DE LA RETENCION ARTICULO 173 LEY 1450 DE 2011</t>
  </si>
  <si>
    <t xml:space="preserve">PORCENTAJE DE RETENCION EN LA FUENTE </t>
  </si>
  <si>
    <t>TOTAL RETENCION EN PESOS</t>
  </si>
  <si>
    <t>Correo electrónico</t>
  </si>
  <si>
    <t>Total Aportes Obligatorios</t>
  </si>
  <si>
    <t>Aportes voluntarios a pensiones</t>
  </si>
  <si>
    <t>REGIMEN COMÚN</t>
  </si>
  <si>
    <t>REGIMEN SIMPLIFICADO</t>
  </si>
  <si>
    <t>CALCULO DEL INGRESO BASE DE COTIZACION - IBC</t>
  </si>
  <si>
    <t>FIRMA DEL CONTRATISTA</t>
  </si>
  <si>
    <t>DIA</t>
  </si>
  <si>
    <t xml:space="preserve"> Documento de identificación  N°:</t>
  </si>
  <si>
    <t>FECHA DE TERMINACION 
(DD/MM/AA)</t>
  </si>
  <si>
    <t>IBC</t>
  </si>
  <si>
    <t>APROXIMADO</t>
  </si>
  <si>
    <t>UNIVERSIDAD NACIONAL DE COLOMBIA</t>
  </si>
  <si>
    <t>EMPRESA EN QUIPU</t>
  </si>
  <si>
    <t>FECHA DE INICIO (DD/MM/AA)</t>
  </si>
  <si>
    <t xml:space="preserve">Aportes a cuentas de Ahorro para el fomento de la construcción - AFC
</t>
  </si>
  <si>
    <t>SI</t>
  </si>
  <si>
    <t>NO</t>
  </si>
  <si>
    <t>Aporte obligatorio a pensión (16%)</t>
  </si>
  <si>
    <t>APORTES</t>
  </si>
  <si>
    <t>VALOR DE LOS APORTES</t>
  </si>
  <si>
    <t>CALCULO PORCENTAJE DE RETENCIÓN</t>
  </si>
  <si>
    <t>¿Es usted pensionado ?</t>
  </si>
  <si>
    <t xml:space="preserve">Fecha de la Certificación   </t>
  </si>
  <si>
    <t>Aporte obligatorio a salud (12,5%); pensionados (12%)</t>
  </si>
  <si>
    <t>BASE DE RETENCION TOTAL</t>
  </si>
  <si>
    <t>consecutivos</t>
  </si>
  <si>
    <t>SIMULTANEOS</t>
  </si>
  <si>
    <t>BASE  DE RETENCIÓN DISCRIMADA POR EMPRESA QUIPU</t>
  </si>
  <si>
    <t>porcentaje a retener</t>
  </si>
  <si>
    <t>INGRESO TOTAL</t>
  </si>
  <si>
    <t xml:space="preserve">SIMULADOR DEL CALCULO DE LA BASE SUJETA A RETENCIÓN EN LA FUENTE (ARTICULO 13 LEY 1527/2012)  </t>
  </si>
  <si>
    <t>VALOR TOTAL DEL CONTRATO ANTES DE IVA</t>
  </si>
  <si>
    <t>Aportes a Riesgos laborales (ARL)</t>
  </si>
  <si>
    <t>RENTAS EXENTAS</t>
  </si>
  <si>
    <t>Aportes Obligatorios a pensiones y fondo de solidaridad pensional</t>
  </si>
  <si>
    <t>TOTAL RENTAS EXENTAS LIMITADAS AL 30% DE INGRESOS</t>
  </si>
  <si>
    <t>Aportes a EPS obligatorios</t>
  </si>
  <si>
    <t>Medicina prepagada</t>
  </si>
  <si>
    <t>Seguro de salud</t>
  </si>
  <si>
    <t>Medicina prepagada y Seguro de salud limitado a 16 UVT mensuales</t>
  </si>
  <si>
    <t>TOTAL APORTES Y GASTOS DEDUCIBLES</t>
  </si>
  <si>
    <t>APORTES Y GASTOS DEDUCIBLES</t>
  </si>
  <si>
    <t>Tarifa Marginal</t>
  </si>
  <si>
    <t>Instrucción para calcular la retención ("impuesto") en $</t>
  </si>
  <si>
    <t>Calculo en $ del valor de la retención</t>
  </si>
  <si>
    <t>Ninguna</t>
  </si>
  <si>
    <t>(Ingreso laboral gravado expresado en UVT menos 95 UVT)*19%</t>
  </si>
  <si>
    <t>(Ingreso laboral gravado expresado en UVT menos 150 UVT)*28% más 10 UVT</t>
  </si>
  <si>
    <t>En adelante</t>
  </si>
  <si>
    <r>
      <t>(Ingreso laboral gravado expresado en UVT menos 360 UVT)*</t>
    </r>
    <r>
      <rPr>
        <b/>
        <i/>
        <sz val="10"/>
        <rFont val="Arial"/>
        <family val="2"/>
      </rPr>
      <t>33%</t>
    </r>
    <r>
      <rPr>
        <i/>
        <sz val="10"/>
        <rFont val="Arial"/>
        <family val="2"/>
      </rPr>
      <t xml:space="preserve"> más 69 UVT</t>
    </r>
  </si>
  <si>
    <t>INGRESO LABORAL GRAVADO</t>
  </si>
  <si>
    <t>% DE RETENCIÓN</t>
  </si>
  <si>
    <t>Aportes Salud</t>
  </si>
  <si>
    <t>INFORMACIÓN PARA LA UNIVERSIDAD NACIONAL - ÁREAS DE TESORERIA</t>
  </si>
  <si>
    <t>DATOS GENERALES</t>
  </si>
  <si>
    <t>Formato Declaración formal de descuento en aplicación del decreto 2271 de 2009 y el articulo 126-1 del E.T.</t>
  </si>
  <si>
    <t>Empresa UN</t>
  </si>
  <si>
    <t>SGF - QUIPU</t>
  </si>
  <si>
    <t>Valor Bruto</t>
  </si>
  <si>
    <t>Ingreso Base de Liquidación - Base de Retención</t>
  </si>
  <si>
    <t>Porcentaje de Retención en la Fuente (para base en pesos)</t>
  </si>
  <si>
    <t xml:space="preserve">Teléfono (Ext.) / Teléfono Celular: </t>
  </si>
  <si>
    <t>DEDUCCIONES Y RENTAS EXENTAS</t>
  </si>
  <si>
    <t>Retención en la fuente en Pesos por Empresa UN</t>
  </si>
  <si>
    <t>Aportes Pensión - Fondo de Solidaridad Pensional - Aportes AFC - Aportes Voluntarios a pensiones</t>
  </si>
  <si>
    <t>Certificado de cuentas de ahorro y pago de aporte mensual para el fomento de la construcción - AFC</t>
  </si>
  <si>
    <t>NOMBRE O RAZÓN SOCIAL DEL CONTRATANTE</t>
  </si>
  <si>
    <t>NUMERO DE MESES</t>
  </si>
  <si>
    <t>VALOR MENSUALIZADO</t>
  </si>
  <si>
    <t>DECLARACION BAJO GRAVEDAD DE JURAMENTO</t>
  </si>
  <si>
    <t xml:space="preserve">INGRESO BASE DE COTIZACIÓN POR CONTRATO IBC (40%). VR MENSUALIZADO </t>
  </si>
  <si>
    <t>RELACION DE CONTRATOS QUE ORIGINAN PAGOS</t>
  </si>
  <si>
    <t>FONDO DE SOLIDARIDAD PENSIONAL</t>
  </si>
  <si>
    <t>APORTE OBLIGATORIO A PENSIÓN (16%)</t>
  </si>
  <si>
    <t>Solicito aplicar mis deducciones al contrato No.</t>
  </si>
  <si>
    <t>TARIFA DE RIESGOS LABORALES (b)</t>
  </si>
  <si>
    <t>MENSUALIZACION CONTRACTUAL</t>
  </si>
  <si>
    <t>BASE DE RETENCION MENSUAL</t>
  </si>
  <si>
    <t xml:space="preserve">BASE DE RETENCIÓN MENSUALIZADA </t>
  </si>
  <si>
    <t xml:space="preserve">NO </t>
  </si>
  <si>
    <t>Aporte obligatorio a salud (12,5%)</t>
  </si>
  <si>
    <t>Aporte obligatorio a salud (12,5%);</t>
  </si>
  <si>
    <r>
      <t xml:space="preserve">VALOR INGRESO DEL MES ANTES DE IVA </t>
    </r>
    <r>
      <rPr>
        <b/>
        <sz val="12"/>
        <color indexed="17"/>
        <rFont val="Ancizar Sans Regular"/>
        <family val="2"/>
      </rPr>
      <t>(b)</t>
    </r>
  </si>
  <si>
    <r>
      <rPr>
        <b/>
        <sz val="12"/>
        <rFont val="Ancizar Sans Regular"/>
        <family val="2"/>
      </rPr>
      <t>(a)</t>
    </r>
    <r>
      <rPr>
        <sz val="12"/>
        <rFont val="Ancizar Sans Regular"/>
        <family val="2"/>
      </rPr>
      <t xml:space="preserve">  Si tiene varias Ordenes Contractuales de Prestación de Servicios suscritas con la Universidad Nacional de Colombia, debe relacionarlas una a una.</t>
    </r>
  </si>
  <si>
    <r>
      <rPr>
        <b/>
        <sz val="12"/>
        <rFont val="Ancizar Sans Regular"/>
        <family val="2"/>
      </rPr>
      <t>(b)</t>
    </r>
    <r>
      <rPr>
        <sz val="12"/>
        <rFont val="Ancizar Sans Regular"/>
        <family val="2"/>
      </rPr>
      <t xml:space="preserve">  Seleccione la tarifa de riesgos laborales de acuerdo al certificado de afiliación.</t>
    </r>
  </si>
  <si>
    <r>
      <t>Otras Deducciones</t>
    </r>
    <r>
      <rPr>
        <b/>
        <u/>
        <sz val="12"/>
        <rFont val="Ancizar Sans Regular"/>
        <family val="2"/>
      </rPr>
      <t xml:space="preserve"> (d)</t>
    </r>
  </si>
  <si>
    <r>
      <t xml:space="preserve">Aportes a cuentas de Ahorro para el fomento de la construcción - AFC  </t>
    </r>
    <r>
      <rPr>
        <b/>
        <u/>
        <sz val="12"/>
        <rFont val="Ancizar Sans Regular"/>
        <family val="2"/>
      </rPr>
      <t>(VALOR MES)</t>
    </r>
  </si>
  <si>
    <r>
      <t xml:space="preserve">Aportes voluntarios a pensiones  </t>
    </r>
    <r>
      <rPr>
        <b/>
        <u/>
        <sz val="12"/>
        <rFont val="Ancizar Sans Regular"/>
        <family val="2"/>
      </rPr>
      <t>(VALOR MES)</t>
    </r>
  </si>
  <si>
    <r>
      <t>Medicina prepagada</t>
    </r>
    <r>
      <rPr>
        <b/>
        <u/>
        <sz val="12"/>
        <rFont val="Ancizar Sans Regular"/>
        <family val="2"/>
      </rPr>
      <t xml:space="preserve">  (VALOR MES)</t>
    </r>
  </si>
  <si>
    <r>
      <t xml:space="preserve">Seguro de salud (Póliza) </t>
    </r>
    <r>
      <rPr>
        <b/>
        <u/>
        <sz val="12"/>
        <rFont val="Ancizar Sans Regular"/>
        <family val="2"/>
      </rPr>
      <t>(VALOR MES)</t>
    </r>
  </si>
  <si>
    <r>
      <t xml:space="preserve">Medicina prepagada y Seguro de salud limitado a 16 UVT </t>
    </r>
    <r>
      <rPr>
        <b/>
        <sz val="12"/>
        <rFont val="Ancizar Sans Regular"/>
        <family val="2"/>
      </rPr>
      <t>(</t>
    </r>
    <r>
      <rPr>
        <b/>
        <u/>
        <sz val="12"/>
        <rFont val="Ancizar Sans Regular"/>
        <family val="2"/>
      </rPr>
      <t>VALOR MES)</t>
    </r>
  </si>
  <si>
    <r>
      <t xml:space="preserve">Dependientes </t>
    </r>
    <r>
      <rPr>
        <b/>
        <u/>
        <sz val="12"/>
        <rFont val="Ancizar Sans Regular"/>
        <family val="2"/>
      </rPr>
      <t xml:space="preserve"> (VALOR MES)</t>
    </r>
  </si>
  <si>
    <r>
      <rPr>
        <b/>
        <i/>
        <sz val="12"/>
        <color indexed="60"/>
        <rFont val="Ancizar Sans Regular"/>
        <family val="2"/>
      </rPr>
      <t>NOTA:</t>
    </r>
    <r>
      <rPr>
        <b/>
        <sz val="12"/>
        <color indexed="60"/>
        <rFont val="Ancizar Sans Regular"/>
        <family val="2"/>
      </rPr>
      <t xml:space="preserve"> Este simulador NO requiere adjuntarse a la certificación</t>
    </r>
  </si>
  <si>
    <r>
      <t xml:space="preserve">IBC (40%) VR MENSUALIZADO </t>
    </r>
    <r>
      <rPr>
        <b/>
        <sz val="12"/>
        <color indexed="57"/>
        <rFont val="Ancizar Sans Regular"/>
        <family val="2"/>
      </rPr>
      <t>(c)</t>
    </r>
  </si>
  <si>
    <r>
      <t xml:space="preserve">CALCULO APORTES OBLIGATORIOS A SEGURIDAD SOCIAL (SALUD Y PENSION) </t>
    </r>
    <r>
      <rPr>
        <b/>
        <sz val="12"/>
        <color indexed="17"/>
        <rFont val="Ancizar Sans Regular"/>
        <family val="2"/>
      </rPr>
      <t>(d)</t>
    </r>
  </si>
  <si>
    <r>
      <rPr>
        <b/>
        <sz val="12"/>
        <color indexed="57"/>
        <rFont val="Ancizar Sans Regular"/>
        <family val="2"/>
      </rPr>
      <t>(c)</t>
    </r>
    <r>
      <rPr>
        <sz val="12"/>
        <rFont val="Ancizar Sans Regular"/>
        <family val="2"/>
      </rPr>
      <t xml:space="preserve">  Si su Ingreso Base de Cotización (IBC) es inferior al salario mínimo mensual legal vigente, usted debe calcular sus aportes sobre un (1) salario mínimo legal mensual vigente</t>
    </r>
  </si>
  <si>
    <r>
      <rPr>
        <b/>
        <sz val="12"/>
        <color indexed="17"/>
        <rFont val="Ancizar Sans Regular"/>
        <family val="2"/>
      </rPr>
      <t>(d)</t>
    </r>
    <r>
      <rPr>
        <sz val="12"/>
        <color indexed="17"/>
        <rFont val="Ancizar Sans Regular"/>
        <family val="2"/>
      </rPr>
      <t xml:space="preserve"> </t>
    </r>
    <r>
      <rPr>
        <sz val="12"/>
        <rFont val="Ancizar Sans Regular"/>
        <family val="2"/>
      </rPr>
      <t>Circular Conjunta 000001 de 2004 del Ministerio de Hacienda y Crédito Público y de la Protección Social.</t>
    </r>
  </si>
  <si>
    <t>APORTE OBLIGATORIO A SALUD (12,5)</t>
  </si>
  <si>
    <r>
      <rPr>
        <b/>
        <u/>
        <sz val="12"/>
        <rFont val="Ancizar Sans Regular"/>
        <family val="2"/>
      </rPr>
      <t>(d)</t>
    </r>
    <r>
      <rPr>
        <u/>
        <sz val="12"/>
        <rFont val="Ancizar Sans Regular"/>
        <family val="2"/>
      </rPr>
      <t xml:space="preserve"> </t>
    </r>
    <r>
      <rPr>
        <sz val="12"/>
        <rFont val="Ancizar Sans Regular"/>
        <family val="2"/>
      </rPr>
      <t xml:space="preserve"> Incluye Medicina prepagada y seguro de salud limitado a 16 UVT, Intereses o corrección monetaria por préstamos para adquisición de vivienda, aportes por dependientes</t>
    </r>
  </si>
  <si>
    <r>
      <t xml:space="preserve">Intereses o corrección monetaria por préstamos para adquisición de vivienda </t>
    </r>
    <r>
      <rPr>
        <b/>
        <u/>
        <sz val="12"/>
        <rFont val="Ancizar Sans Regular"/>
        <family val="2"/>
      </rPr>
      <t>(VALOR MES)</t>
    </r>
  </si>
  <si>
    <t>Intereses corrientes o corrección monetaria mensuales por préstamos para adquisición de vivienda</t>
  </si>
  <si>
    <t>NOTA: Diligenciar solamente las celdas de Color Rosado</t>
  </si>
  <si>
    <t>Página: 1 de 1</t>
  </si>
  <si>
    <t xml:space="preserve">INFORMACIÓN DE LA PERSONA NATURAL </t>
  </si>
  <si>
    <t>ORDEN CONTRACTUAL # (a)</t>
  </si>
  <si>
    <t xml:space="preserve">  Valor de la UVT durante el 2020</t>
  </si>
  <si>
    <t>Código: U.FT.12.010.069</t>
  </si>
  <si>
    <t>Etapa: Ejecutar y reconocer los hechos económicos y financieros</t>
  </si>
  <si>
    <t>G</t>
  </si>
  <si>
    <t>VALOR UVT 2023</t>
  </si>
  <si>
    <t>SMMLV 2023</t>
  </si>
  <si>
    <t>RIESGOS LABORALES</t>
  </si>
  <si>
    <t xml:space="preserve">Formato: Certificación determinación cedular Rentas de Trabajo </t>
  </si>
  <si>
    <t xml:space="preserve">Yo, identificado como aparece al pie de mi firma, declaro bajo gravedad de juramento, que pertenezco a la cédula de Rentas de Trabajo establecida en el artículo103 del Estatuto Tributario,  y que  la información suministrada es fidedigna y corresponde a los soportes que me permiten obtener las deducciones y rentas exentas para aplicar en los siguientes contratos de prestación de servicios suscritos con la Universidad Nacional de Colombia. </t>
  </si>
  <si>
    <t>"Este formato sólo aplica para la vigencia  2024"</t>
  </si>
  <si>
    <t>Proceso: Gestión Financiera</t>
  </si>
  <si>
    <t>ANEXOS: DOCUMENTOS PARA LAS DEDUCCIONES QUE SE RESTARAN DE LA BASE DE RETENCIÓN</t>
  </si>
  <si>
    <t>CALCULO APORTES OBLIGATORIOS AL SISTEMA DE SEGURIDAD SOCIAL INTEGRAL (SGSSI) - SALUD, PENSIÓN Y ARL MENSUALES</t>
  </si>
  <si>
    <r>
      <t xml:space="preserve">Comprobante de pago mensual de Medicina Prepagada
</t>
    </r>
    <r>
      <rPr>
        <sz val="12"/>
        <rFont val="Ancizar Sans Regular"/>
      </rPr>
      <t>(correspondiente al mes para el cual el contratista está cobrando el servicio de la orden contractual)</t>
    </r>
  </si>
  <si>
    <r>
      <t xml:space="preserve">Certificado de intereses o corrección monetaria por préstamos para adquisición de vivienda </t>
    </r>
    <r>
      <rPr>
        <sz val="12"/>
        <rFont val="Ancizar Sans Regular"/>
      </rPr>
      <t>(año anterior)</t>
    </r>
  </si>
  <si>
    <r>
      <t xml:space="preserve">Formato de Certificado de dependientes </t>
    </r>
    <r>
      <rPr>
        <sz val="12"/>
        <rFont val="Ancizar Sans Regular"/>
      </rPr>
      <t>(máximo 4)</t>
    </r>
    <r>
      <rPr>
        <sz val="12"/>
        <rFont val="Ancizar Sans Regular"/>
        <family val="2"/>
      </rPr>
      <t xml:space="preserve"> - con anexos </t>
    </r>
  </si>
  <si>
    <r>
      <t xml:space="preserve">Certificado de seguro de salud - Póliza
</t>
    </r>
    <r>
      <rPr>
        <sz val="12"/>
        <rFont val="Ancizar Sans Regular"/>
      </rPr>
      <t>(Vigente al mes para el cual el contratista está cobrando el servicio de la orden contractual)</t>
    </r>
  </si>
  <si>
    <t>Versión: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</si>
</sst>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\ #,##0"/>
    <numFmt numFmtId="169" formatCode="0.0"/>
    <numFmt numFmtId="170" formatCode="_(* #,##0_);_(* \(#,##0\);_(* &quot;-&quot;??_);_(@_)"/>
    <numFmt numFmtId="171" formatCode="[$-240A]d&quot; de &quot;mmmm&quot; de &quot;yyyy;@"/>
    <numFmt numFmtId="172" formatCode="_ &quot;$&quot;\ * #,##0.00_ ;_ &quot;$&quot;\ * \-#,##0.00_ ;_ &quot;$&quot;\ * &quot;-&quot;??_ ;_ @_ "/>
    <numFmt numFmtId="173" formatCode="_ &quot;$&quot;\ * #,##0_ ;_ &quot;$&quot;\ * \-#,##0_ ;_ &quot;$&quot;\ * &quot;-&quot;??_ ;_ @_ "/>
    <numFmt numFmtId="174" formatCode="&quot; &quot;General"/>
    <numFmt numFmtId="175" formatCode="[$-C0A]d\ &quot;de&quot;\ mmmm\ &quot;de&quot;\ yyyy;@"/>
    <numFmt numFmtId="176" formatCode="[$$-240A]\ #,##0.00"/>
    <numFmt numFmtId="177" formatCode="_(&quot;$&quot;\ * #,##0_);_(&quot;$&quot;\ * \(#,##0\);_(&quot;$&quot;\ * &quot;-&quot;??_);_(@_)"/>
    <numFmt numFmtId="178" formatCode="mmm\-yyyy"/>
    <numFmt numFmtId="179" formatCode="#,##0.000"/>
    <numFmt numFmtId="180" formatCode="0.0000%"/>
    <numFmt numFmtId="181" formatCode="_(* #,##0.000_);_(* \(#,##0.000\);_(* &quot;-&quot;??_);_(@_)"/>
    <numFmt numFmtId="182" formatCode="_(* #,##0.000_);_(* \(#,##0.000\);_(* &quot;-&quot;???_);_(@_)"/>
    <numFmt numFmtId="183" formatCode="dd/mm/yyyy;@"/>
  </numFmts>
  <fonts count="6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Ancizar Sans Regular"/>
      <family val="2"/>
    </font>
    <font>
      <sz val="13"/>
      <name val="Ancizar Sans Regular"/>
      <family val="2"/>
    </font>
    <font>
      <b/>
      <sz val="13"/>
      <name val="Ancizar Sans Regular"/>
      <family val="2"/>
    </font>
    <font>
      <b/>
      <sz val="12"/>
      <name val="Ancizar Sans Regular"/>
      <family val="2"/>
    </font>
    <font>
      <b/>
      <sz val="12"/>
      <color theme="3"/>
      <name val="Ancizar Sans Regular"/>
      <family val="2"/>
    </font>
    <font>
      <b/>
      <sz val="10"/>
      <color rgb="FF003399"/>
      <name val="Ancizar Sans Regular"/>
      <family val="2"/>
    </font>
    <font>
      <b/>
      <sz val="18"/>
      <name val="Ancizar Sans Regular"/>
      <family val="2"/>
    </font>
    <font>
      <b/>
      <sz val="14"/>
      <name val="Ancizar Sans Regular"/>
      <family val="2"/>
    </font>
    <font>
      <sz val="18"/>
      <name val="Ancizar Sans Regular"/>
      <family val="2"/>
    </font>
    <font>
      <sz val="14"/>
      <name val="Ancizar Sans Regular"/>
      <family val="2"/>
    </font>
    <font>
      <b/>
      <sz val="12"/>
      <color rgb="FFC00000"/>
      <name val="Ancizar Sans Regular"/>
      <family val="2"/>
    </font>
    <font>
      <b/>
      <sz val="12"/>
      <color indexed="60"/>
      <name val="Ancizar Sans Regular"/>
      <family val="2"/>
    </font>
    <font>
      <b/>
      <i/>
      <sz val="16"/>
      <color rgb="FFC00000"/>
      <name val="Ancizar Sans Regular"/>
      <family val="2"/>
    </font>
    <font>
      <b/>
      <sz val="12"/>
      <color theme="1"/>
      <name val="Ancizar Sans Regular"/>
      <family val="2"/>
    </font>
    <font>
      <b/>
      <sz val="12"/>
      <color indexed="17"/>
      <name val="Ancizar Sans Regular"/>
      <family val="2"/>
    </font>
    <font>
      <b/>
      <sz val="12"/>
      <color rgb="FFFF0000"/>
      <name val="Ancizar Sans Regular"/>
      <family val="2"/>
    </font>
    <font>
      <b/>
      <sz val="16"/>
      <color rgb="FFFF0000"/>
      <name val="Ancizar Sans Regular"/>
      <family val="2"/>
    </font>
    <font>
      <b/>
      <sz val="10"/>
      <name val="Ancizar Sans Regular"/>
      <family val="2"/>
    </font>
    <font>
      <sz val="10"/>
      <name val="Ancizar Sans Regular"/>
      <family val="2"/>
    </font>
    <font>
      <sz val="12"/>
      <color theme="1"/>
      <name val="Ancizar Sans Regular"/>
      <family val="2"/>
    </font>
    <font>
      <b/>
      <u/>
      <sz val="12"/>
      <name val="Ancizar Sans Regular"/>
      <family val="2"/>
    </font>
    <font>
      <u/>
      <sz val="12"/>
      <name val="Ancizar Sans Regular"/>
      <family val="2"/>
    </font>
    <font>
      <b/>
      <i/>
      <sz val="12"/>
      <color indexed="60"/>
      <name val="Ancizar Sans Regular"/>
      <family val="2"/>
    </font>
    <font>
      <b/>
      <sz val="12"/>
      <color indexed="57"/>
      <name val="Ancizar Sans Regular"/>
      <family val="2"/>
    </font>
    <font>
      <sz val="12"/>
      <color indexed="17"/>
      <name val="Ancizar Sans Regular"/>
      <family val="2"/>
    </font>
    <font>
      <sz val="12"/>
      <color rgb="FFFF0000"/>
      <name val="Ancizar Sans Regular"/>
      <family val="2"/>
    </font>
    <font>
      <b/>
      <sz val="13"/>
      <color theme="3"/>
      <name val="Ancizar Sans Regular"/>
      <family val="2"/>
    </font>
    <font>
      <sz val="13"/>
      <color theme="1"/>
      <name val="Ancizar Sans Regular"/>
      <family val="2"/>
    </font>
    <font>
      <b/>
      <sz val="20"/>
      <color theme="3"/>
      <name val="Ancizar Sans Regular"/>
      <family val="2"/>
    </font>
    <font>
      <sz val="12"/>
      <name val="Calibri"/>
      <family val="2"/>
      <scheme val="minor"/>
    </font>
    <font>
      <b/>
      <sz val="24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i/>
      <sz val="15"/>
      <name val="Ancizar Sans Regular"/>
      <family val="2"/>
    </font>
    <font>
      <b/>
      <i/>
      <sz val="15"/>
      <name val="Ancizar Sans Regular"/>
      <family val="2"/>
    </font>
    <font>
      <b/>
      <i/>
      <sz val="15"/>
      <color theme="3"/>
      <name val="Ancizar Sans Regular"/>
      <family val="2"/>
    </font>
    <font>
      <b/>
      <sz val="18"/>
      <color rgb="FFFF0000"/>
      <name val="Ancizar Sans Regular"/>
      <family val="2"/>
    </font>
    <font>
      <b/>
      <i/>
      <sz val="16"/>
      <color rgb="FFFF0000"/>
      <name val="Ancizar Sans Regular"/>
      <family val="2"/>
    </font>
    <font>
      <u/>
      <sz val="12"/>
      <color rgb="FFFF0000"/>
      <name val="Ancizar Sans Regular"/>
      <family val="2"/>
    </font>
    <font>
      <i/>
      <sz val="15"/>
      <color rgb="FFFF0000"/>
      <name val="Ancizar Sans Regular"/>
      <family val="2"/>
    </font>
    <font>
      <sz val="10"/>
      <color rgb="FFFF0000"/>
      <name val="Ancizar Sans Regular"/>
      <family val="2"/>
    </font>
    <font>
      <sz val="16"/>
      <name val="Ancizar Sans Regular"/>
      <family val="2"/>
    </font>
    <font>
      <b/>
      <sz val="11"/>
      <name val="Ancizar Sans Regular"/>
      <family val="2"/>
    </font>
    <font>
      <b/>
      <i/>
      <sz val="16"/>
      <name val="Calibri"/>
      <family val="2"/>
      <scheme val="minor"/>
    </font>
    <font>
      <sz val="10"/>
      <color rgb="FF000000"/>
      <name val="Arial"/>
      <family val="2"/>
    </font>
    <font>
      <sz val="12"/>
      <name val="Ancizar Sans Regular"/>
    </font>
    <font>
      <b/>
      <sz val="13"/>
      <name val="Ancizar Sans Regula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9" fontId="9" fillId="0" borderId="0" applyFont="0" applyFill="0" applyBorder="0" applyAlignment="0" applyProtection="0"/>
    <xf numFmtId="0" fontId="59" fillId="0" borderId="0"/>
  </cellStyleXfs>
  <cellXfs count="621">
    <xf numFmtId="0" fontId="0" fillId="0" borderId="0" xfId="0"/>
    <xf numFmtId="10" fontId="0" fillId="0" borderId="0" xfId="0" applyNumberFormat="1"/>
    <xf numFmtId="9" fontId="0" fillId="0" borderId="0" xfId="0" applyNumberFormat="1"/>
    <xf numFmtId="0" fontId="1" fillId="0" borderId="0" xfId="8"/>
    <xf numFmtId="173" fontId="1" fillId="0" borderId="0" xfId="5" applyNumberFormat="1" applyFont="1" applyFill="1"/>
    <xf numFmtId="2" fontId="1" fillId="0" borderId="0" xfId="8" applyNumberFormat="1"/>
    <xf numFmtId="0" fontId="6" fillId="0" borderId="1" xfId="8" applyFont="1" applyBorder="1" applyAlignment="1">
      <alignment horizontal="center" vertical="top" wrapText="1"/>
    </xf>
    <xf numFmtId="0" fontId="6" fillId="0" borderId="2" xfId="8" applyFont="1" applyBorder="1" applyAlignment="1">
      <alignment horizontal="center" vertical="top" wrapText="1"/>
    </xf>
    <xf numFmtId="0" fontId="6" fillId="0" borderId="3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 wrapText="1"/>
    </xf>
    <xf numFmtId="0" fontId="6" fillId="0" borderId="5" xfId="8" applyFont="1" applyBorder="1" applyAlignment="1">
      <alignment horizontal="center" vertical="top" wrapText="1"/>
    </xf>
    <xf numFmtId="0" fontId="6" fillId="0" borderId="6" xfId="8" applyFont="1" applyBorder="1" applyAlignment="1">
      <alignment horizontal="center" vertical="top" wrapText="1"/>
    </xf>
    <xf numFmtId="173" fontId="0" fillId="0" borderId="0" xfId="0" applyNumberFormat="1"/>
    <xf numFmtId="3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0" fontId="1" fillId="0" borderId="0" xfId="0" applyFont="1"/>
    <xf numFmtId="0" fontId="6" fillId="0" borderId="17" xfId="8" applyFont="1" applyBorder="1" applyAlignment="1">
      <alignment horizontal="center" vertical="top" wrapText="1"/>
    </xf>
    <xf numFmtId="0" fontId="3" fillId="0" borderId="18" xfId="8" applyFont="1" applyBorder="1" applyAlignment="1">
      <alignment horizontal="center" vertical="top" wrapText="1"/>
    </xf>
    <xf numFmtId="9" fontId="6" fillId="0" borderId="5" xfId="8" applyNumberFormat="1" applyFont="1" applyBorder="1" applyAlignment="1">
      <alignment horizontal="center" vertical="top" wrapText="1"/>
    </xf>
    <xf numFmtId="172" fontId="1" fillId="0" borderId="0" xfId="5" applyFont="1" applyAlignment="1">
      <alignment horizontal="center"/>
    </xf>
    <xf numFmtId="168" fontId="7" fillId="0" borderId="6" xfId="8" applyNumberFormat="1" applyFont="1" applyBorder="1" applyAlignment="1">
      <alignment horizontal="center" vertical="top" wrapText="1"/>
    </xf>
    <xf numFmtId="0" fontId="7" fillId="0" borderId="5" xfId="8" applyFont="1" applyBorder="1" applyAlignment="1">
      <alignment horizontal="center" vertical="top" wrapText="1"/>
    </xf>
    <xf numFmtId="9" fontId="6" fillId="0" borderId="6" xfId="8" applyNumberFormat="1" applyFont="1" applyBorder="1" applyAlignment="1">
      <alignment horizontal="center" vertical="top" wrapText="1"/>
    </xf>
    <xf numFmtId="0" fontId="7" fillId="0" borderId="6" xfId="8" applyFont="1" applyBorder="1" applyAlignment="1">
      <alignment horizontal="center" vertical="top" wrapText="1"/>
    </xf>
    <xf numFmtId="4" fontId="0" fillId="0" borderId="0" xfId="0" applyNumberFormat="1"/>
    <xf numFmtId="176" fontId="41" fillId="14" borderId="67" xfId="0" applyNumberFormat="1" applyFont="1" applyFill="1" applyBorder="1" applyAlignment="1" applyProtection="1">
      <alignment horizontal="center" vertical="center"/>
      <protection locked="0"/>
    </xf>
    <xf numFmtId="0" fontId="44" fillId="14" borderId="67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Protection="1">
      <protection hidden="1"/>
    </xf>
    <xf numFmtId="0" fontId="12" fillId="2" borderId="13" xfId="0" applyFont="1" applyFill="1" applyBorder="1" applyProtection="1">
      <protection hidden="1"/>
    </xf>
    <xf numFmtId="0" fontId="37" fillId="2" borderId="13" xfId="0" applyFont="1" applyFill="1" applyBorder="1" applyProtection="1">
      <protection hidden="1"/>
    </xf>
    <xf numFmtId="0" fontId="12" fillId="2" borderId="44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2" fillId="2" borderId="72" xfId="0" applyFont="1" applyFill="1" applyBorder="1" applyProtection="1">
      <protection hidden="1"/>
    </xf>
    <xf numFmtId="0" fontId="18" fillId="2" borderId="0" xfId="0" applyFont="1" applyFill="1" applyAlignment="1" applyProtection="1">
      <alignment vertical="center" wrapText="1"/>
      <protection hidden="1"/>
    </xf>
    <xf numFmtId="0" fontId="51" fillId="2" borderId="0" xfId="0" applyFont="1" applyFill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2" fillId="2" borderId="70" xfId="0" applyFont="1" applyFill="1" applyBorder="1" applyProtection="1">
      <protection hidden="1"/>
    </xf>
    <xf numFmtId="0" fontId="13" fillId="3" borderId="0" xfId="0" applyFont="1" applyFill="1" applyAlignment="1" applyProtection="1">
      <alignment vertical="center" wrapText="1"/>
      <protection hidden="1"/>
    </xf>
    <xf numFmtId="0" fontId="12" fillId="2" borderId="72" xfId="0" applyFont="1" applyFill="1" applyBorder="1" applyAlignment="1" applyProtection="1">
      <alignment horizontal="center"/>
      <protection hidden="1"/>
    </xf>
    <xf numFmtId="0" fontId="15" fillId="2" borderId="70" xfId="0" applyFont="1" applyFill="1" applyBorder="1" applyAlignment="1" applyProtection="1">
      <alignment horizontal="center" vertical="center" wrapText="1"/>
      <protection hidden="1"/>
    </xf>
    <xf numFmtId="0" fontId="38" fillId="2" borderId="70" xfId="0" applyFont="1" applyFill="1" applyBorder="1" applyAlignment="1" applyProtection="1">
      <alignment vertical="center" wrapText="1"/>
      <protection hidden="1"/>
    </xf>
    <xf numFmtId="0" fontId="17" fillId="0" borderId="0" xfId="0" applyFont="1" applyProtection="1">
      <protection hidden="1"/>
    </xf>
    <xf numFmtId="0" fontId="18" fillId="0" borderId="70" xfId="0" applyFont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12" fillId="3" borderId="72" xfId="0" applyFont="1" applyFill="1" applyBorder="1" applyAlignment="1" applyProtection="1">
      <alignment horizontal="left"/>
      <protection hidden="1"/>
    </xf>
    <xf numFmtId="0" fontId="19" fillId="3" borderId="70" xfId="0" applyFont="1" applyFill="1" applyBorder="1" applyAlignment="1" applyProtection="1">
      <alignment vertical="center"/>
      <protection hidden="1"/>
    </xf>
    <xf numFmtId="0" fontId="12" fillId="3" borderId="0" xfId="0" applyFont="1" applyFill="1" applyProtection="1">
      <protection hidden="1"/>
    </xf>
    <xf numFmtId="0" fontId="12" fillId="3" borderId="72" xfId="0" applyFont="1" applyFill="1" applyBorder="1" applyProtection="1">
      <protection hidden="1"/>
    </xf>
    <xf numFmtId="0" fontId="21" fillId="3" borderId="70" xfId="0" applyFont="1" applyFill="1" applyBorder="1" applyAlignment="1" applyProtection="1">
      <alignment vertical="center" wrapText="1"/>
      <protection hidden="1"/>
    </xf>
    <xf numFmtId="0" fontId="22" fillId="0" borderId="70" xfId="0" applyFont="1" applyBorder="1" applyAlignment="1" applyProtection="1">
      <alignment vertical="center"/>
      <protection hidden="1"/>
    </xf>
    <xf numFmtId="0" fontId="15" fillId="2" borderId="72" xfId="0" applyFont="1" applyFill="1" applyBorder="1" applyAlignment="1" applyProtection="1">
      <alignment horizont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70" xfId="0" applyFont="1" applyBorder="1" applyAlignment="1" applyProtection="1">
      <alignment horizontal="center"/>
      <protection hidden="1"/>
    </xf>
    <xf numFmtId="0" fontId="15" fillId="2" borderId="70" xfId="0" applyFont="1" applyFill="1" applyBorder="1" applyAlignment="1" applyProtection="1">
      <alignment horizontal="center"/>
      <protection hidden="1"/>
    </xf>
    <xf numFmtId="3" fontId="12" fillId="3" borderId="70" xfId="0" applyNumberFormat="1" applyFont="1" applyFill="1" applyBorder="1" applyAlignment="1" applyProtection="1">
      <alignment horizontal="center" vertical="center"/>
      <protection hidden="1"/>
    </xf>
    <xf numFmtId="0" fontId="15" fillId="2" borderId="72" xfId="0" applyFont="1" applyFill="1" applyBorder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15" fillId="2" borderId="72" xfId="0" applyFont="1" applyFill="1" applyBorder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right" vertical="center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37" fillId="2" borderId="0" xfId="0" applyFont="1" applyFill="1" applyProtection="1">
      <protection hidden="1"/>
    </xf>
    <xf numFmtId="0" fontId="37" fillId="0" borderId="0" xfId="0" applyFont="1" applyProtection="1">
      <protection hidden="1"/>
    </xf>
    <xf numFmtId="0" fontId="12" fillId="2" borderId="70" xfId="0" applyFont="1" applyFill="1" applyBorder="1" applyAlignment="1" applyProtection="1">
      <alignment vertical="top"/>
      <protection hidden="1"/>
    </xf>
    <xf numFmtId="0" fontId="12" fillId="6" borderId="67" xfId="0" applyFont="1" applyFill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15" fillId="3" borderId="70" xfId="0" applyFont="1" applyFill="1" applyBorder="1" applyAlignment="1" applyProtection="1">
      <alignment vertical="center"/>
      <protection hidden="1"/>
    </xf>
    <xf numFmtId="0" fontId="12" fillId="2" borderId="72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left" vertical="center"/>
      <protection hidden="1"/>
    </xf>
    <xf numFmtId="0" fontId="37" fillId="2" borderId="0" xfId="0" applyFont="1" applyFill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12" fillId="2" borderId="7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67" xfId="1" applyFont="1" applyFill="1" applyBorder="1" applyAlignment="1" applyProtection="1">
      <alignment vertical="center"/>
      <protection hidden="1"/>
    </xf>
    <xf numFmtId="0" fontId="53" fillId="0" borderId="0" xfId="1" applyFont="1" applyFill="1" applyBorder="1" applyAlignment="1" applyProtection="1">
      <alignment horizontal="center" vertical="center"/>
      <protection hidden="1"/>
    </xf>
    <xf numFmtId="0" fontId="12" fillId="2" borderId="70" xfId="0" applyFont="1" applyFill="1" applyBorder="1" applyAlignment="1" applyProtection="1">
      <alignment vertical="center"/>
      <protection hidden="1"/>
    </xf>
    <xf numFmtId="14" fontId="56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12" fillId="0" borderId="70" xfId="0" applyFont="1" applyBorder="1" applyProtection="1">
      <protection hidden="1"/>
    </xf>
    <xf numFmtId="0" fontId="15" fillId="2" borderId="72" xfId="0" applyFont="1" applyFill="1" applyBorder="1" applyAlignment="1" applyProtection="1">
      <alignment vertical="center" wrapText="1"/>
      <protection hidden="1"/>
    </xf>
    <xf numFmtId="0" fontId="15" fillId="0" borderId="67" xfId="0" applyFont="1" applyBorder="1" applyAlignment="1" applyProtection="1">
      <alignment horizontal="center" vertical="center" wrapText="1"/>
      <protection hidden="1"/>
    </xf>
    <xf numFmtId="177" fontId="15" fillId="5" borderId="67" xfId="4" applyNumberFormat="1" applyFont="1" applyFill="1" applyBorder="1" applyAlignment="1" applyProtection="1">
      <alignment horizontal="center" vertical="center" wrapText="1"/>
      <protection hidden="1"/>
    </xf>
    <xf numFmtId="0" fontId="15" fillId="0" borderId="70" xfId="0" applyFont="1" applyBorder="1" applyAlignment="1" applyProtection="1">
      <alignment vertical="center" wrapText="1"/>
      <protection hidden="1"/>
    </xf>
    <xf numFmtId="0" fontId="15" fillId="2" borderId="0" xfId="0" applyFont="1" applyFill="1" applyProtection="1">
      <protection hidden="1"/>
    </xf>
    <xf numFmtId="2" fontId="15" fillId="2" borderId="0" xfId="0" applyNumberFormat="1" applyFont="1" applyFill="1" applyProtection="1">
      <protection hidden="1"/>
    </xf>
    <xf numFmtId="0" fontId="12" fillId="2" borderId="72" xfId="0" applyFont="1" applyFill="1" applyBorder="1" applyAlignment="1" applyProtection="1">
      <alignment vertical="center" wrapText="1"/>
      <protection hidden="1"/>
    </xf>
    <xf numFmtId="179" fontId="27" fillId="0" borderId="70" xfId="3" applyNumberFormat="1" applyFont="1" applyFill="1" applyBorder="1" applyAlignment="1" applyProtection="1">
      <alignment vertical="center"/>
      <protection hidden="1"/>
    </xf>
    <xf numFmtId="179" fontId="12" fillId="0" borderId="70" xfId="3" applyNumberFormat="1" applyFont="1" applyFill="1" applyBorder="1" applyAlignment="1" applyProtection="1">
      <alignment vertical="center"/>
      <protection hidden="1"/>
    </xf>
    <xf numFmtId="177" fontId="15" fillId="5" borderId="8" xfId="4" applyNumberFormat="1" applyFont="1" applyFill="1" applyBorder="1" applyAlignment="1" applyProtection="1">
      <alignment horizontal="center" vertical="center"/>
      <protection hidden="1"/>
    </xf>
    <xf numFmtId="170" fontId="15" fillId="3" borderId="0" xfId="2" applyNumberFormat="1" applyFont="1" applyFill="1" applyBorder="1" applyAlignment="1" applyProtection="1">
      <alignment horizontal="center" vertical="center"/>
      <protection hidden="1"/>
    </xf>
    <xf numFmtId="1" fontId="15" fillId="2" borderId="0" xfId="0" applyNumberFormat="1" applyFont="1" applyFill="1" applyAlignment="1" applyProtection="1">
      <alignment vertical="center"/>
      <protection hidden="1"/>
    </xf>
    <xf numFmtId="169" fontId="15" fillId="2" borderId="0" xfId="0" applyNumberFormat="1" applyFont="1" applyFill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center" vertical="center" wrapText="1"/>
      <protection hidden="1"/>
    </xf>
    <xf numFmtId="0" fontId="27" fillId="3" borderId="0" xfId="0" applyFont="1" applyFill="1" applyAlignment="1" applyProtection="1">
      <alignment horizontal="center" vertical="center" wrapText="1"/>
      <protection hidden="1"/>
    </xf>
    <xf numFmtId="0" fontId="28" fillId="3" borderId="0" xfId="0" applyFont="1" applyFill="1" applyAlignment="1" applyProtection="1">
      <alignment vertical="center" wrapText="1"/>
      <protection hidden="1"/>
    </xf>
    <xf numFmtId="0" fontId="15" fillId="3" borderId="70" xfId="0" applyFont="1" applyFill="1" applyBorder="1" applyAlignment="1" applyProtection="1">
      <alignment horizontal="center" wrapText="1"/>
      <protection hidden="1"/>
    </xf>
    <xf numFmtId="3" fontId="15" fillId="3" borderId="0" xfId="0" applyNumberFormat="1" applyFont="1" applyFill="1" applyAlignment="1" applyProtection="1">
      <alignment vertical="center"/>
      <protection hidden="1"/>
    </xf>
    <xf numFmtId="0" fontId="12" fillId="3" borderId="70" xfId="0" applyFont="1" applyFill="1" applyBorder="1" applyProtection="1">
      <protection hidden="1"/>
    </xf>
    <xf numFmtId="0" fontId="37" fillId="3" borderId="0" xfId="0" applyFont="1" applyFill="1" applyProtection="1">
      <protection hidden="1"/>
    </xf>
    <xf numFmtId="0" fontId="28" fillId="3" borderId="0" xfId="0" applyFont="1" applyFill="1" applyAlignment="1" applyProtection="1">
      <alignment horizontal="center" vertical="center" wrapText="1"/>
      <protection hidden="1"/>
    </xf>
    <xf numFmtId="0" fontId="15" fillId="2" borderId="65" xfId="0" applyFont="1" applyFill="1" applyBorder="1" applyProtection="1">
      <protection hidden="1"/>
    </xf>
    <xf numFmtId="174" fontId="15" fillId="0" borderId="0" xfId="7" applyNumberFormat="1" applyFont="1" applyAlignment="1" applyProtection="1">
      <alignment vertical="center" wrapText="1"/>
      <protection hidden="1"/>
    </xf>
    <xf numFmtId="174" fontId="27" fillId="0" borderId="0" xfId="7" applyNumberFormat="1" applyFont="1" applyAlignment="1" applyProtection="1">
      <alignment vertical="center" wrapText="1"/>
      <protection hidden="1"/>
    </xf>
    <xf numFmtId="174" fontId="27" fillId="0" borderId="0" xfId="7" applyNumberFormat="1" applyFont="1" applyAlignment="1" applyProtection="1">
      <alignment horizontal="center" vertical="center" wrapText="1"/>
      <protection hidden="1"/>
    </xf>
    <xf numFmtId="177" fontId="15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vertical="center" wrapText="1"/>
      <protection hidden="1"/>
    </xf>
    <xf numFmtId="182" fontId="12" fillId="3" borderId="0" xfId="0" applyNumberFormat="1" applyFont="1" applyFill="1" applyProtection="1">
      <protection hidden="1"/>
    </xf>
    <xf numFmtId="174" fontId="12" fillId="0" borderId="0" xfId="7" applyNumberFormat="1" applyFont="1" applyAlignment="1" applyProtection="1">
      <alignment vertical="center" wrapText="1"/>
      <protection hidden="1"/>
    </xf>
    <xf numFmtId="174" fontId="37" fillId="0" borderId="0" xfId="7" applyNumberFormat="1" applyFont="1" applyAlignment="1" applyProtection="1">
      <alignment vertical="center" wrapText="1"/>
      <protection hidden="1"/>
    </xf>
    <xf numFmtId="174" fontId="37" fillId="0" borderId="0" xfId="7" applyNumberFormat="1" applyFont="1" applyAlignment="1" applyProtection="1">
      <alignment horizontal="center" vertical="center" wrapText="1"/>
      <protection hidden="1"/>
    </xf>
    <xf numFmtId="177" fontId="12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12" borderId="0" xfId="0" applyFont="1" applyFill="1" applyAlignment="1" applyProtection="1">
      <alignment horizontal="center" vertical="center" wrapText="1"/>
      <protection hidden="1"/>
    </xf>
    <xf numFmtId="0" fontId="15" fillId="10" borderId="14" xfId="0" applyFont="1" applyFill="1" applyBorder="1" applyAlignment="1" applyProtection="1">
      <alignment vertical="center" wrapText="1"/>
      <protection hidden="1"/>
    </xf>
    <xf numFmtId="0" fontId="15" fillId="10" borderId="35" xfId="0" applyFont="1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29" fillId="0" borderId="67" xfId="0" applyFont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vertical="center" wrapText="1"/>
      <protection hidden="1"/>
    </xf>
    <xf numFmtId="0" fontId="15" fillId="4" borderId="35" xfId="0" applyFont="1" applyFill="1" applyBorder="1" applyAlignment="1" applyProtection="1">
      <alignment vertical="center" wrapText="1"/>
      <protection hidden="1"/>
    </xf>
    <xf numFmtId="177" fontId="12" fillId="0" borderId="0" xfId="4" applyNumberFormat="1" applyFont="1" applyFill="1" applyBorder="1" applyAlignment="1" applyProtection="1">
      <alignment horizontal="center" vertical="center"/>
      <protection hidden="1"/>
    </xf>
    <xf numFmtId="167" fontId="13" fillId="0" borderId="67" xfId="7" applyNumberFormat="1" applyFont="1" applyBorder="1" applyAlignment="1" applyProtection="1">
      <alignment horizontal="right" vertical="center" wrapText="1"/>
      <protection hidden="1"/>
    </xf>
    <xf numFmtId="167" fontId="39" fillId="0" borderId="67" xfId="4" applyNumberFormat="1" applyFont="1" applyFill="1" applyBorder="1" applyAlignment="1" applyProtection="1">
      <alignment horizontal="right" vertical="center" wrapText="1"/>
      <protection hidden="1"/>
    </xf>
    <xf numFmtId="0" fontId="12" fillId="2" borderId="68" xfId="0" applyFont="1" applyFill="1" applyBorder="1" applyProtection="1">
      <protection hidden="1"/>
    </xf>
    <xf numFmtId="165" fontId="15" fillId="0" borderId="0" xfId="4" applyFont="1" applyFill="1" applyBorder="1" applyAlignment="1" applyProtection="1">
      <alignment horizontal="center" vertical="center"/>
      <protection hidden="1"/>
    </xf>
    <xf numFmtId="0" fontId="12" fillId="2" borderId="54" xfId="0" applyFont="1" applyFill="1" applyBorder="1" applyProtection="1">
      <protection hidden="1"/>
    </xf>
    <xf numFmtId="0" fontId="48" fillId="2" borderId="11" xfId="0" applyFont="1" applyFill="1" applyBorder="1" applyProtection="1">
      <protection hidden="1"/>
    </xf>
    <xf numFmtId="0" fontId="47" fillId="3" borderId="11" xfId="0" applyFont="1" applyFill="1" applyBorder="1" applyAlignment="1" applyProtection="1">
      <alignment horizontal="center" wrapText="1"/>
      <protection hidden="1"/>
    </xf>
    <xf numFmtId="0" fontId="47" fillId="3" borderId="11" xfId="0" applyFont="1" applyFill="1" applyBorder="1" applyAlignment="1" applyProtection="1">
      <alignment wrapText="1"/>
      <protection hidden="1"/>
    </xf>
    <xf numFmtId="165" fontId="49" fillId="0" borderId="11" xfId="4" applyFont="1" applyFill="1" applyBorder="1" applyAlignment="1" applyProtection="1">
      <alignment horizontal="center" vertical="center"/>
      <protection hidden="1"/>
    </xf>
    <xf numFmtId="174" fontId="54" fillId="0" borderId="11" xfId="7" applyNumberFormat="1" applyFont="1" applyBorder="1" applyAlignment="1" applyProtection="1">
      <alignment vertical="center" wrapText="1"/>
      <protection hidden="1"/>
    </xf>
    <xf numFmtId="174" fontId="54" fillId="0" borderId="11" xfId="7" applyNumberFormat="1" applyFont="1" applyBorder="1" applyAlignment="1" applyProtection="1">
      <alignment horizontal="center" vertical="center" wrapText="1"/>
      <protection hidden="1"/>
    </xf>
    <xf numFmtId="177" fontId="48" fillId="0" borderId="11" xfId="4" applyNumberFormat="1" applyFont="1" applyFill="1" applyBorder="1" applyAlignment="1" applyProtection="1">
      <alignment horizontal="center" vertical="center" wrapText="1"/>
      <protection hidden="1"/>
    </xf>
    <xf numFmtId="171" fontId="50" fillId="0" borderId="11" xfId="0" applyNumberFormat="1" applyFont="1" applyBorder="1" applyAlignment="1" applyProtection="1">
      <alignment vertical="center" wrapText="1"/>
      <protection hidden="1"/>
    </xf>
    <xf numFmtId="0" fontId="48" fillId="0" borderId="11" xfId="0" applyFont="1" applyBorder="1" applyProtection="1">
      <protection hidden="1"/>
    </xf>
    <xf numFmtId="0" fontId="47" fillId="3" borderId="45" xfId="0" applyFont="1" applyFill="1" applyBorder="1" applyAlignment="1" applyProtection="1">
      <alignment wrapText="1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171" fontId="16" fillId="0" borderId="0" xfId="0" applyNumberFormat="1" applyFont="1" applyAlignment="1" applyProtection="1">
      <alignment vertical="center" wrapText="1"/>
      <protection hidden="1"/>
    </xf>
    <xf numFmtId="171" fontId="16" fillId="3" borderId="0" xfId="0" applyNumberFormat="1" applyFont="1" applyFill="1" applyAlignment="1" applyProtection="1">
      <alignment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15" fillId="10" borderId="14" xfId="0" applyFont="1" applyFill="1" applyBorder="1" applyAlignment="1" applyProtection="1">
      <alignment horizontal="left" vertical="center" wrapText="1"/>
      <protection hidden="1"/>
    </xf>
    <xf numFmtId="174" fontId="27" fillId="8" borderId="39" xfId="0" applyNumberFormat="1" applyFont="1" applyFill="1" applyBorder="1" applyAlignment="1" applyProtection="1">
      <alignment horizontal="center" vertical="center"/>
      <protection hidden="1"/>
    </xf>
    <xf numFmtId="174" fontId="15" fillId="8" borderId="39" xfId="0" applyNumberFormat="1" applyFont="1" applyFill="1" applyBorder="1" applyAlignment="1" applyProtection="1">
      <alignment horizontal="center" vertical="center"/>
      <protection hidden="1"/>
    </xf>
    <xf numFmtId="177" fontId="12" fillId="0" borderId="9" xfId="4" applyNumberFormat="1" applyFont="1" applyFill="1" applyBorder="1" applyAlignment="1" applyProtection="1">
      <alignment horizontal="center"/>
      <protection hidden="1"/>
    </xf>
    <xf numFmtId="0" fontId="12" fillId="2" borderId="22" xfId="0" applyFont="1" applyFill="1" applyBorder="1" applyAlignment="1" applyProtection="1">
      <alignment horizontal="left" vertical="center"/>
      <protection hidden="1"/>
    </xf>
    <xf numFmtId="177" fontId="37" fillId="0" borderId="22" xfId="4" applyNumberFormat="1" applyFont="1" applyFill="1" applyBorder="1" applyAlignment="1" applyProtection="1">
      <alignment horizontal="center" vertical="center"/>
      <protection hidden="1"/>
    </xf>
    <xf numFmtId="177" fontId="12" fillId="2" borderId="22" xfId="4" applyNumberFormat="1" applyFont="1" applyFill="1" applyBorder="1" applyAlignment="1" applyProtection="1">
      <alignment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177" fontId="37" fillId="0" borderId="23" xfId="4" applyNumberFormat="1" applyFont="1" applyFill="1" applyBorder="1" applyAlignment="1" applyProtection="1">
      <alignment horizontal="center" vertical="center"/>
      <protection hidden="1"/>
    </xf>
    <xf numFmtId="177" fontId="12" fillId="2" borderId="23" xfId="4" applyNumberFormat="1" applyFont="1" applyFill="1" applyBorder="1" applyAlignment="1" applyProtection="1">
      <alignment vertical="center"/>
      <protection hidden="1"/>
    </xf>
    <xf numFmtId="0" fontId="12" fillId="0" borderId="44" xfId="0" applyFont="1" applyBorder="1" applyAlignment="1" applyProtection="1">
      <alignment horizontal="left" vertical="center" wrapText="1"/>
      <protection hidden="1"/>
    </xf>
    <xf numFmtId="0" fontId="12" fillId="0" borderId="45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vertical="center"/>
      <protection hidden="1"/>
    </xf>
    <xf numFmtId="174" fontId="12" fillId="0" borderId="10" xfId="7" applyNumberFormat="1" applyFont="1" applyBorder="1" applyAlignment="1" applyProtection="1">
      <alignment vertical="center" wrapText="1"/>
      <protection hidden="1"/>
    </xf>
    <xf numFmtId="177" fontId="15" fillId="0" borderId="9" xfId="4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177" fontId="37" fillId="0" borderId="24" xfId="0" applyNumberFormat="1" applyFont="1" applyBorder="1" applyAlignment="1" applyProtection="1">
      <alignment vertical="center"/>
      <protection hidden="1"/>
    </xf>
    <xf numFmtId="177" fontId="12" fillId="0" borderId="24" xfId="0" applyNumberFormat="1" applyFont="1" applyBorder="1" applyAlignment="1" applyProtection="1">
      <alignment vertical="center"/>
      <protection hidden="1"/>
    </xf>
    <xf numFmtId="0" fontId="15" fillId="5" borderId="14" xfId="0" applyFont="1" applyFill="1" applyBorder="1" applyAlignment="1" applyProtection="1">
      <alignment horizontal="left" vertical="center" wrapText="1"/>
      <protection hidden="1"/>
    </xf>
    <xf numFmtId="177" fontId="12" fillId="2" borderId="0" xfId="0" applyNumberFormat="1" applyFont="1" applyFill="1" applyProtection="1">
      <protection hidden="1"/>
    </xf>
    <xf numFmtId="0" fontId="12" fillId="2" borderId="36" xfId="0" applyFont="1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 wrapText="1"/>
      <protection hidden="1"/>
    </xf>
    <xf numFmtId="165" fontId="37" fillId="5" borderId="19" xfId="4" applyFont="1" applyFill="1" applyBorder="1" applyAlignment="1" applyProtection="1">
      <alignment vertical="center"/>
      <protection hidden="1"/>
    </xf>
    <xf numFmtId="165" fontId="12" fillId="5" borderId="19" xfId="4" applyFont="1" applyFill="1" applyBorder="1" applyAlignment="1" applyProtection="1">
      <alignment vertical="center"/>
      <protection hidden="1"/>
    </xf>
    <xf numFmtId="174" fontId="12" fillId="0" borderId="22" xfId="0" applyNumberFormat="1" applyFont="1" applyBorder="1" applyAlignment="1" applyProtection="1">
      <alignment vertical="center" wrapText="1"/>
      <protection hidden="1"/>
    </xf>
    <xf numFmtId="0" fontId="12" fillId="3" borderId="0" xfId="0" applyFont="1" applyFill="1" applyAlignment="1" applyProtection="1">
      <alignment horizontal="left" vertical="top" wrapText="1"/>
      <protection hidden="1"/>
    </xf>
    <xf numFmtId="0" fontId="37" fillId="3" borderId="0" xfId="0" applyFont="1" applyFill="1" applyAlignment="1" applyProtection="1">
      <alignment horizontal="left" vertical="top" wrapText="1"/>
      <protection hidden="1"/>
    </xf>
    <xf numFmtId="165" fontId="37" fillId="3" borderId="0" xfId="0" applyNumberFormat="1" applyFont="1" applyFill="1" applyAlignment="1" applyProtection="1">
      <alignment horizontal="left" vertical="top" wrapText="1"/>
      <protection hidden="1"/>
    </xf>
    <xf numFmtId="174" fontId="15" fillId="0" borderId="0" xfId="7" applyNumberFormat="1" applyFont="1" applyAlignment="1" applyProtection="1">
      <alignment horizontal="left" vertical="center" wrapText="1"/>
      <protection hidden="1"/>
    </xf>
    <xf numFmtId="0" fontId="15" fillId="0" borderId="0" xfId="0" applyFont="1" applyProtection="1">
      <protection hidden="1"/>
    </xf>
    <xf numFmtId="0" fontId="37" fillId="2" borderId="0" xfId="0" applyFont="1" applyFill="1" applyAlignment="1" applyProtection="1">
      <alignment horizontal="left"/>
      <protection hidden="1"/>
    </xf>
    <xf numFmtId="0" fontId="15" fillId="0" borderId="7" xfId="0" applyFont="1" applyBorder="1" applyAlignment="1" applyProtection="1">
      <alignment vertical="center"/>
      <protection hidden="1"/>
    </xf>
    <xf numFmtId="0" fontId="15" fillId="4" borderId="8" xfId="0" applyFont="1" applyFill="1" applyBorder="1" applyAlignment="1" applyProtection="1">
      <alignment vertical="center"/>
      <protection hidden="1"/>
    </xf>
    <xf numFmtId="0" fontId="15" fillId="4" borderId="18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27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35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vertical="center"/>
      <protection hidden="1"/>
    </xf>
    <xf numFmtId="0" fontId="15" fillId="10" borderId="35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0" fontId="22" fillId="3" borderId="14" xfId="0" applyFont="1" applyFill="1" applyBorder="1" applyAlignment="1" applyProtection="1">
      <alignment horizontal="center" vertical="center"/>
      <protection hidden="1"/>
    </xf>
    <xf numFmtId="0" fontId="27" fillId="3" borderId="14" xfId="0" applyFont="1" applyFill="1" applyBorder="1" applyAlignment="1" applyProtection="1">
      <alignment horizontal="center" vertical="center"/>
      <protection hidden="1"/>
    </xf>
    <xf numFmtId="0" fontId="22" fillId="3" borderId="35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7" fillId="3" borderId="0" xfId="0" applyFont="1" applyFill="1" applyAlignment="1" applyProtection="1">
      <alignment horizontal="center" vertical="center"/>
      <protection hidden="1"/>
    </xf>
    <xf numFmtId="3" fontId="12" fillId="2" borderId="37" xfId="0" applyNumberFormat="1" applyFont="1" applyFill="1" applyBorder="1" applyAlignment="1" applyProtection="1">
      <alignment horizontal="center" vertical="center"/>
      <protection hidden="1"/>
    </xf>
    <xf numFmtId="0" fontId="15" fillId="11" borderId="0" xfId="0" applyFont="1" applyFill="1" applyAlignment="1" applyProtection="1">
      <alignment horizontal="center" vertical="center"/>
      <protection hidden="1"/>
    </xf>
    <xf numFmtId="165" fontId="15" fillId="3" borderId="19" xfId="4" applyFont="1" applyFill="1" applyBorder="1" applyAlignment="1" applyProtection="1">
      <alignment vertical="center"/>
      <protection hidden="1"/>
    </xf>
    <xf numFmtId="0" fontId="27" fillId="8" borderId="14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3" fontId="15" fillId="0" borderId="10" xfId="0" applyNumberFormat="1" applyFont="1" applyBorder="1" applyAlignment="1" applyProtection="1">
      <alignment horizontal="center" vertical="center"/>
      <protection hidden="1"/>
    </xf>
    <xf numFmtId="0" fontId="15" fillId="8" borderId="14" xfId="0" applyFont="1" applyFill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left" vertical="center"/>
      <protection hidden="1"/>
    </xf>
    <xf numFmtId="0" fontId="27" fillId="0" borderId="10" xfId="0" applyFont="1" applyBorder="1" applyAlignment="1" applyProtection="1">
      <alignment horizontal="left" vertical="center"/>
      <protection hidden="1"/>
    </xf>
    <xf numFmtId="0" fontId="15" fillId="10" borderId="19" xfId="0" applyFont="1" applyFill="1" applyBorder="1" applyAlignment="1" applyProtection="1">
      <alignment horizontal="center" vertical="center" wrapText="1"/>
      <protection hidden="1"/>
    </xf>
    <xf numFmtId="0" fontId="15" fillId="10" borderId="14" xfId="0" applyFont="1" applyFill="1" applyBorder="1" applyAlignment="1" applyProtection="1">
      <alignment horizontal="center" vertical="center" wrapText="1"/>
      <protection hidden="1"/>
    </xf>
    <xf numFmtId="0" fontId="27" fillId="10" borderId="14" xfId="0" applyFont="1" applyFill="1" applyBorder="1" applyAlignment="1" applyProtection="1">
      <alignment horizontal="center" vertical="center" wrapText="1"/>
      <protection hidden="1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0" fontId="15" fillId="4" borderId="19" xfId="0" applyFont="1" applyFill="1" applyBorder="1" applyAlignment="1" applyProtection="1">
      <alignment horizontal="center" vertical="center" wrapText="1"/>
      <protection hidden="1"/>
    </xf>
    <xf numFmtId="0" fontId="15" fillId="4" borderId="42" xfId="0" applyFont="1" applyFill="1" applyBorder="1" applyAlignment="1" applyProtection="1">
      <alignment horizontal="center" vertical="center" wrapText="1"/>
      <protection hidden="1"/>
    </xf>
    <xf numFmtId="0" fontId="15" fillId="0" borderId="66" xfId="0" applyFont="1" applyBorder="1" applyAlignment="1" applyProtection="1">
      <alignment horizontal="center" vertical="center" wrapText="1"/>
      <protection hidden="1"/>
    </xf>
    <xf numFmtId="1" fontId="12" fillId="2" borderId="12" xfId="0" applyNumberFormat="1" applyFont="1" applyFill="1" applyBorder="1" applyAlignment="1" applyProtection="1">
      <alignment vertical="center"/>
      <protection hidden="1"/>
    </xf>
    <xf numFmtId="1" fontId="12" fillId="2" borderId="32" xfId="0" applyNumberFormat="1" applyFont="1" applyFill="1" applyBorder="1" applyAlignment="1" applyProtection="1">
      <alignment horizontal="center" vertical="center"/>
      <protection hidden="1"/>
    </xf>
    <xf numFmtId="1" fontId="12" fillId="2" borderId="22" xfId="0" applyNumberFormat="1" applyFont="1" applyFill="1" applyBorder="1" applyAlignment="1" applyProtection="1">
      <alignment horizontal="center" vertical="center"/>
      <protection hidden="1"/>
    </xf>
    <xf numFmtId="1" fontId="12" fillId="2" borderId="21" xfId="0" applyNumberFormat="1" applyFont="1" applyFill="1" applyBorder="1" applyAlignment="1" applyProtection="1">
      <alignment horizontal="center" vertical="center"/>
      <protection hidden="1"/>
    </xf>
    <xf numFmtId="3" fontId="37" fillId="2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horizontal="right" vertical="center" wrapText="1"/>
      <protection hidden="1"/>
    </xf>
    <xf numFmtId="0" fontId="15" fillId="4" borderId="38" xfId="0" applyFont="1" applyFill="1" applyBorder="1" applyAlignment="1" applyProtection="1">
      <alignment horizontal="center" vertical="center" wrapText="1"/>
      <protection hidden="1"/>
    </xf>
    <xf numFmtId="3" fontId="15" fillId="9" borderId="35" xfId="0" applyNumberFormat="1" applyFont="1" applyFill="1" applyBorder="1" applyAlignment="1" applyProtection="1">
      <alignment horizontal="center" vertical="center"/>
      <protection hidden="1"/>
    </xf>
    <xf numFmtId="1" fontId="12" fillId="2" borderId="25" xfId="0" applyNumberFormat="1" applyFont="1" applyFill="1" applyBorder="1" applyAlignment="1" applyProtection="1">
      <alignment horizontal="center" vertical="center"/>
      <protection hidden="1"/>
    </xf>
    <xf numFmtId="1" fontId="12" fillId="2" borderId="12" xfId="0" applyNumberFormat="1" applyFont="1" applyFill="1" applyBorder="1" applyAlignment="1" applyProtection="1">
      <alignment horizontal="center" vertical="center"/>
      <protection hidden="1"/>
    </xf>
    <xf numFmtId="1" fontId="12" fillId="2" borderId="26" xfId="0" applyNumberFormat="1" applyFont="1" applyFill="1" applyBorder="1" applyAlignment="1" applyProtection="1">
      <alignment horizontal="center" vertical="center"/>
      <protection hidden="1"/>
    </xf>
    <xf numFmtId="3" fontId="37" fillId="2" borderId="12" xfId="0" applyNumberFormat="1" applyFont="1" applyFill="1" applyBorder="1" applyAlignment="1" applyProtection="1">
      <alignment horizontal="center" vertical="center"/>
      <protection hidden="1"/>
    </xf>
    <xf numFmtId="166" fontId="15" fillId="3" borderId="0" xfId="2" applyFont="1" applyFill="1" applyBorder="1" applyAlignment="1" applyProtection="1">
      <alignment horizontal="center" vertical="center"/>
      <protection hidden="1"/>
    </xf>
    <xf numFmtId="3" fontId="12" fillId="2" borderId="22" xfId="0" applyNumberFormat="1" applyFont="1" applyFill="1" applyBorder="1" applyAlignment="1" applyProtection="1">
      <alignment horizontal="center" vertical="center"/>
      <protection hidden="1"/>
    </xf>
    <xf numFmtId="1" fontId="12" fillId="2" borderId="13" xfId="0" applyNumberFormat="1" applyFont="1" applyFill="1" applyBorder="1" applyAlignment="1" applyProtection="1">
      <alignment vertical="center"/>
      <protection hidden="1"/>
    </xf>
    <xf numFmtId="1" fontId="12" fillId="2" borderId="27" xfId="0" applyNumberFormat="1" applyFont="1" applyFill="1" applyBorder="1" applyAlignment="1" applyProtection="1">
      <alignment horizontal="center" vertical="center"/>
      <protection hidden="1"/>
    </xf>
    <xf numFmtId="1" fontId="12" fillId="2" borderId="28" xfId="0" applyNumberFormat="1" applyFont="1" applyFill="1" applyBorder="1" applyAlignment="1" applyProtection="1">
      <alignment horizontal="center" vertical="center"/>
      <protection hidden="1"/>
    </xf>
    <xf numFmtId="1" fontId="12" fillId="2" borderId="29" xfId="0" applyNumberFormat="1" applyFont="1" applyFill="1" applyBorder="1" applyAlignment="1" applyProtection="1">
      <alignment horizontal="center" vertical="center"/>
      <protection hidden="1"/>
    </xf>
    <xf numFmtId="3" fontId="37" fillId="2" borderId="20" xfId="0" applyNumberFormat="1" applyFont="1" applyFill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vertical="center" wrapText="1"/>
      <protection hidden="1"/>
    </xf>
    <xf numFmtId="1" fontId="12" fillId="2" borderId="10" xfId="0" applyNumberFormat="1" applyFont="1" applyFill="1" applyBorder="1" applyAlignment="1" applyProtection="1">
      <alignment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hidden="1"/>
    </xf>
    <xf numFmtId="3" fontId="27" fillId="9" borderId="14" xfId="0" applyNumberFormat="1" applyFont="1" applyFill="1" applyBorder="1" applyAlignment="1" applyProtection="1">
      <alignment horizontal="center" vertical="center"/>
      <protection hidden="1"/>
    </xf>
    <xf numFmtId="177" fontId="12" fillId="2" borderId="37" xfId="4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37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3" fontId="15" fillId="9" borderId="19" xfId="0" applyNumberFormat="1" applyFont="1" applyFill="1" applyBorder="1" applyAlignment="1" applyProtection="1">
      <alignment horizontal="center" vertical="center"/>
      <protection hidden="1"/>
    </xf>
    <xf numFmtId="3" fontId="15" fillId="9" borderId="14" xfId="0" applyNumberFormat="1" applyFont="1" applyFill="1" applyBorder="1" applyAlignment="1" applyProtection="1">
      <alignment horizontal="center" vertical="center"/>
      <protection hidden="1"/>
    </xf>
    <xf numFmtId="177" fontId="12" fillId="2" borderId="40" xfId="4" applyNumberFormat="1" applyFont="1" applyFill="1" applyBorder="1" applyAlignment="1" applyProtection="1">
      <alignment horizontal="center" vertical="center"/>
      <protection hidden="1"/>
    </xf>
    <xf numFmtId="177" fontId="12" fillId="0" borderId="40" xfId="4" applyNumberFormat="1" applyFont="1" applyFill="1" applyBorder="1" applyAlignment="1" applyProtection="1">
      <alignment horizontal="center" vertical="center"/>
      <protection hidden="1"/>
    </xf>
    <xf numFmtId="177" fontId="15" fillId="7" borderId="41" xfId="4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37" fillId="2" borderId="22" xfId="0" applyFont="1" applyFill="1" applyBorder="1" applyAlignment="1" applyProtection="1">
      <alignment horizontal="left" vertical="center"/>
      <protection hidden="1"/>
    </xf>
    <xf numFmtId="0" fontId="12" fillId="2" borderId="32" xfId="0" applyFont="1" applyFill="1" applyBorder="1" applyAlignment="1" applyProtection="1">
      <alignment horizontal="left" vertical="center"/>
      <protection hidden="1"/>
    </xf>
    <xf numFmtId="0" fontId="12" fillId="2" borderId="23" xfId="0" applyFont="1" applyFill="1" applyBorder="1" applyAlignment="1" applyProtection="1">
      <alignment horizontal="left" vertical="center"/>
      <protection hidden="1"/>
    </xf>
    <xf numFmtId="0" fontId="37" fillId="2" borderId="23" xfId="0" applyFont="1" applyFill="1" applyBorder="1" applyAlignment="1" applyProtection="1">
      <alignment horizontal="left" vertical="center"/>
      <protection hidden="1"/>
    </xf>
    <xf numFmtId="177" fontId="12" fillId="2" borderId="22" xfId="4" applyNumberFormat="1" applyFont="1" applyFill="1" applyBorder="1" applyAlignment="1" applyProtection="1">
      <alignment horizontal="center" vertical="center"/>
      <protection hidden="1"/>
    </xf>
    <xf numFmtId="0" fontId="12" fillId="2" borderId="43" xfId="0" applyFont="1" applyFill="1" applyBorder="1" applyAlignment="1" applyProtection="1">
      <alignment horizontal="left" vertical="center"/>
      <protection hidden="1"/>
    </xf>
    <xf numFmtId="177" fontId="12" fillId="2" borderId="23" xfId="4" applyNumberFormat="1" applyFont="1" applyFill="1" applyBorder="1" applyAlignment="1" applyProtection="1">
      <alignment horizontal="center" vertical="center"/>
      <protection hidden="1"/>
    </xf>
    <xf numFmtId="0" fontId="15" fillId="7" borderId="24" xfId="0" applyFont="1" applyFill="1" applyBorder="1" applyAlignment="1" applyProtection="1">
      <alignment horizontal="left" vertical="center"/>
      <protection hidden="1"/>
    </xf>
    <xf numFmtId="0" fontId="27" fillId="7" borderId="24" xfId="0" applyFont="1" applyFill="1" applyBorder="1" applyAlignment="1" applyProtection="1">
      <alignment horizontal="left" vertical="center"/>
      <protection hidden="1"/>
    </xf>
    <xf numFmtId="177" fontId="12" fillId="0" borderId="23" xfId="4" applyNumberFormat="1" applyFont="1" applyFill="1" applyBorder="1" applyAlignment="1" applyProtection="1">
      <alignment horizontal="center" vertical="center"/>
      <protection hidden="1"/>
    </xf>
    <xf numFmtId="0" fontId="15" fillId="7" borderId="31" xfId="0" applyFont="1" applyFill="1" applyBorder="1" applyAlignment="1" applyProtection="1">
      <alignment horizontal="left" vertical="center"/>
      <protection hidden="1"/>
    </xf>
    <xf numFmtId="0" fontId="12" fillId="2" borderId="10" xfId="0" applyFont="1" applyFill="1" applyBorder="1" applyAlignment="1" applyProtection="1">
      <alignment horizontal="left" vertical="center" wrapText="1"/>
      <protection hidden="1"/>
    </xf>
    <xf numFmtId="0" fontId="37" fillId="2" borderId="10" xfId="0" applyFont="1" applyFill="1" applyBorder="1" applyAlignment="1" applyProtection="1">
      <alignment horizontal="left" vertical="center" wrapText="1"/>
      <protection hidden="1"/>
    </xf>
    <xf numFmtId="177" fontId="15" fillId="7" borderId="24" xfId="4" applyNumberFormat="1" applyFont="1" applyFill="1" applyBorder="1" applyAlignment="1" applyProtection="1">
      <alignment horizontal="center" vertical="center"/>
      <protection hidden="1"/>
    </xf>
    <xf numFmtId="3" fontId="12" fillId="2" borderId="0" xfId="0" applyNumberFormat="1" applyFont="1" applyFill="1" applyAlignment="1" applyProtection="1">
      <alignment horizontal="right" vertical="center"/>
      <protection hidden="1"/>
    </xf>
    <xf numFmtId="3" fontId="37" fillId="2" borderId="0" xfId="0" applyNumberFormat="1" applyFont="1" applyFill="1" applyAlignment="1" applyProtection="1">
      <alignment horizontal="right"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15" fillId="5" borderId="14" xfId="0" applyFont="1" applyFill="1" applyBorder="1" applyAlignment="1" applyProtection="1">
      <alignment vertical="center" wrapText="1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27" fillId="5" borderId="14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Protection="1">
      <protection hidden="1"/>
    </xf>
    <xf numFmtId="0" fontId="15" fillId="5" borderId="19" xfId="0" applyFont="1" applyFill="1" applyBorder="1" applyAlignment="1" applyProtection="1">
      <alignment horizontal="center" vertical="center" wrapText="1"/>
      <protection hidden="1"/>
    </xf>
    <xf numFmtId="0" fontId="37" fillId="0" borderId="14" xfId="0" applyFont="1" applyBorder="1" applyProtection="1">
      <protection hidden="1"/>
    </xf>
    <xf numFmtId="0" fontId="37" fillId="0" borderId="35" xfId="0" applyFont="1" applyBorder="1" applyProtection="1">
      <protection hidden="1"/>
    </xf>
    <xf numFmtId="0" fontId="12" fillId="2" borderId="14" xfId="0" applyFont="1" applyFill="1" applyBorder="1" applyAlignment="1" applyProtection="1">
      <alignment vertical="center" wrapText="1"/>
      <protection hidden="1"/>
    </xf>
    <xf numFmtId="0" fontId="12" fillId="2" borderId="19" xfId="0" applyFont="1" applyFill="1" applyBorder="1" applyAlignment="1" applyProtection="1">
      <alignment horizontal="left" vertical="center" wrapText="1"/>
      <protection hidden="1"/>
    </xf>
    <xf numFmtId="0" fontId="12" fillId="2" borderId="14" xfId="0" applyFont="1" applyFill="1" applyBorder="1" applyAlignment="1" applyProtection="1">
      <alignment horizontal="left" vertical="center" wrapText="1"/>
      <protection hidden="1"/>
    </xf>
    <xf numFmtId="0" fontId="37" fillId="2" borderId="14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174" fontId="15" fillId="7" borderId="12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12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33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Alignment="1" applyProtection="1">
      <alignment horizontal="justify" vertical="justify" wrapText="1"/>
      <protection hidden="1"/>
    </xf>
    <xf numFmtId="174" fontId="15" fillId="7" borderId="25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37" fillId="2" borderId="0" xfId="0" applyFont="1" applyFill="1" applyAlignment="1" applyProtection="1">
      <alignment horizontal="justify" vertical="center" wrapText="1"/>
      <protection hidden="1"/>
    </xf>
    <xf numFmtId="0" fontId="15" fillId="7" borderId="22" xfId="0" applyFont="1" applyFill="1" applyBorder="1" applyAlignment="1" applyProtection="1">
      <alignment horizontal="left" vertical="center" wrapText="1"/>
      <protection hidden="1"/>
    </xf>
    <xf numFmtId="0" fontId="27" fillId="7" borderId="22" xfId="0" applyFont="1" applyFill="1" applyBorder="1" applyAlignment="1" applyProtection="1">
      <alignment horizontal="left" vertical="center" wrapText="1"/>
      <protection hidden="1"/>
    </xf>
    <xf numFmtId="0" fontId="15" fillId="7" borderId="32" xfId="0" applyFont="1" applyFill="1" applyBorder="1" applyAlignment="1" applyProtection="1">
      <alignment horizontal="left" vertical="center" wrapText="1"/>
      <protection hidden="1"/>
    </xf>
    <xf numFmtId="0" fontId="15" fillId="7" borderId="24" xfId="0" applyFont="1" applyFill="1" applyBorder="1" applyAlignment="1" applyProtection="1">
      <alignment horizontal="left" vertical="center" wrapText="1"/>
      <protection hidden="1"/>
    </xf>
    <xf numFmtId="0" fontId="27" fillId="7" borderId="24" xfId="0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5" fillId="7" borderId="31" xfId="0" applyFont="1" applyFill="1" applyBorder="1" applyAlignment="1" applyProtection="1">
      <alignment horizontal="left" vertical="center" wrapText="1"/>
      <protection hidden="1"/>
    </xf>
    <xf numFmtId="0" fontId="37" fillId="2" borderId="0" xfId="0" applyFont="1" applyFill="1" applyAlignment="1" applyProtection="1">
      <alignment horizontal="left" vertical="center" wrapText="1"/>
      <protection hidden="1"/>
    </xf>
    <xf numFmtId="10" fontId="12" fillId="3" borderId="0" xfId="0" applyNumberFormat="1" applyFont="1" applyFill="1" applyAlignment="1" applyProtection="1">
      <alignment horizontal="right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wrapText="1"/>
      <protection hidden="1"/>
    </xf>
    <xf numFmtId="174" fontId="12" fillId="0" borderId="16" xfId="0" applyNumberFormat="1" applyFont="1" applyBorder="1" applyAlignment="1" applyProtection="1">
      <alignment horizontal="left" vertical="center" wrapText="1"/>
      <protection hidden="1"/>
    </xf>
    <xf numFmtId="174" fontId="12" fillId="0" borderId="16" xfId="0" applyNumberFormat="1" applyFont="1" applyBorder="1" applyAlignment="1" applyProtection="1">
      <alignment vertical="center" wrapText="1"/>
      <protection hidden="1"/>
    </xf>
    <xf numFmtId="174" fontId="37" fillId="0" borderId="16" xfId="0" applyNumberFormat="1" applyFont="1" applyBorder="1" applyAlignment="1" applyProtection="1">
      <alignment vertical="center" wrapText="1"/>
      <protection hidden="1"/>
    </xf>
    <xf numFmtId="174" fontId="37" fillId="0" borderId="15" xfId="0" applyNumberFormat="1" applyFont="1" applyBorder="1" applyAlignment="1" applyProtection="1">
      <alignment horizontal="left" vertical="center" wrapText="1"/>
      <protection hidden="1"/>
    </xf>
    <xf numFmtId="174" fontId="37" fillId="0" borderId="11" xfId="0" applyNumberFormat="1" applyFont="1" applyBorder="1" applyAlignment="1" applyProtection="1">
      <alignment horizontal="left" vertical="center" wrapText="1"/>
      <protection hidden="1"/>
    </xf>
    <xf numFmtId="174" fontId="12" fillId="0" borderId="30" xfId="0" applyNumberFormat="1" applyFont="1" applyBorder="1" applyAlignment="1" applyProtection="1">
      <alignment horizontal="left" vertical="center" wrapText="1"/>
      <protection hidden="1"/>
    </xf>
    <xf numFmtId="0" fontId="30" fillId="0" borderId="12" xfId="0" applyFont="1" applyBorder="1" applyProtection="1">
      <protection hidden="1"/>
    </xf>
    <xf numFmtId="0" fontId="55" fillId="0" borderId="12" xfId="0" applyFont="1" applyBorder="1" applyProtection="1">
      <protection hidden="1"/>
    </xf>
    <xf numFmtId="0" fontId="55" fillId="0" borderId="33" xfId="0" applyFont="1" applyBorder="1" applyProtection="1">
      <protection hidden="1"/>
    </xf>
    <xf numFmtId="0" fontId="55" fillId="0" borderId="0" xfId="0" applyFont="1" applyProtection="1">
      <protection hidden="1"/>
    </xf>
    <xf numFmtId="174" fontId="12" fillId="0" borderId="25" xfId="0" applyNumberFormat="1" applyFont="1" applyBorder="1" applyAlignment="1" applyProtection="1">
      <alignment horizontal="left" vertical="center" wrapText="1"/>
      <protection hidden="1"/>
    </xf>
    <xf numFmtId="174" fontId="12" fillId="0" borderId="12" xfId="0" applyNumberFormat="1" applyFont="1" applyBorder="1" applyAlignment="1" applyProtection="1">
      <alignment horizontal="left" vertical="center" wrapText="1"/>
      <protection hidden="1"/>
    </xf>
    <xf numFmtId="174" fontId="37" fillId="0" borderId="12" xfId="0" applyNumberFormat="1" applyFont="1" applyBorder="1" applyAlignment="1" applyProtection="1">
      <alignment horizontal="left" vertical="center" wrapText="1"/>
      <protection hidden="1"/>
    </xf>
    <xf numFmtId="174" fontId="37" fillId="0" borderId="33" xfId="0" applyNumberFormat="1" applyFont="1" applyBorder="1" applyAlignment="1" applyProtection="1">
      <alignment horizontal="left" vertical="center" wrapText="1"/>
      <protection hidden="1"/>
    </xf>
    <xf numFmtId="174" fontId="37" fillId="0" borderId="0" xfId="0" applyNumberFormat="1" applyFont="1" applyAlignment="1" applyProtection="1">
      <alignment horizontal="left" vertical="center" wrapText="1"/>
      <protection hidden="1"/>
    </xf>
    <xf numFmtId="174" fontId="15" fillId="7" borderId="28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28" xfId="0" applyNumberFormat="1" applyFont="1" applyFill="1" applyBorder="1" applyAlignment="1" applyProtection="1">
      <alignment horizontal="left" vertical="center" wrapText="1"/>
      <protection hidden="1"/>
    </xf>
    <xf numFmtId="174" fontId="27" fillId="7" borderId="34" xfId="0" applyNumberFormat="1" applyFont="1" applyFill="1" applyBorder="1" applyAlignment="1" applyProtection="1">
      <alignment horizontal="left" vertical="center" wrapText="1"/>
      <protection hidden="1"/>
    </xf>
    <xf numFmtId="174" fontId="15" fillId="7" borderId="27" xfId="0" applyNumberFormat="1" applyFont="1" applyFill="1" applyBorder="1" applyAlignment="1" applyProtection="1">
      <alignment horizontal="left" vertical="center" wrapText="1"/>
      <protection hidden="1"/>
    </xf>
    <xf numFmtId="174" fontId="15" fillId="0" borderId="8" xfId="0" applyNumberFormat="1" applyFont="1" applyBorder="1" applyAlignment="1" applyProtection="1">
      <alignment horizontal="left" vertical="center" wrapText="1"/>
      <protection hidden="1"/>
    </xf>
    <xf numFmtId="174" fontId="27" fillId="0" borderId="8" xfId="0" applyNumberFormat="1" applyFont="1" applyBorder="1" applyAlignment="1" applyProtection="1">
      <alignment horizontal="left" vertical="center" wrapText="1"/>
      <protection hidden="1"/>
    </xf>
    <xf numFmtId="3" fontId="15" fillId="0" borderId="8" xfId="0" applyNumberFormat="1" applyFont="1" applyBorder="1" applyAlignment="1" applyProtection="1">
      <alignment horizontal="center" vertical="center" wrapText="1"/>
      <protection hidden="1"/>
    </xf>
    <xf numFmtId="0" fontId="15" fillId="7" borderId="16" xfId="0" applyFont="1" applyFill="1" applyBorder="1" applyAlignment="1" applyProtection="1">
      <alignment horizontal="left" vertical="center" wrapText="1"/>
      <protection hidden="1"/>
    </xf>
    <xf numFmtId="0" fontId="27" fillId="7" borderId="16" xfId="0" applyFont="1" applyFill="1" applyBorder="1" applyAlignment="1" applyProtection="1">
      <alignment horizontal="left" vertical="center" wrapText="1"/>
      <protection hidden="1"/>
    </xf>
    <xf numFmtId="0" fontId="27" fillId="7" borderId="15" xfId="0" applyFont="1" applyFill="1" applyBorder="1" applyAlignment="1" applyProtection="1">
      <alignment horizontal="left" vertical="center" wrapText="1"/>
      <protection hidden="1"/>
    </xf>
    <xf numFmtId="0" fontId="15" fillId="7" borderId="30" xfId="0" applyFont="1" applyFill="1" applyBorder="1" applyAlignment="1" applyProtection="1">
      <alignment horizontal="left" vertical="center" wrapText="1"/>
      <protection hidden="1"/>
    </xf>
    <xf numFmtId="0" fontId="12" fillId="0" borderId="28" xfId="0" applyFont="1" applyBorder="1" applyAlignment="1" applyProtection="1">
      <alignment horizontal="left" vertical="center" wrapText="1"/>
      <protection hidden="1"/>
    </xf>
    <xf numFmtId="0" fontId="37" fillId="0" borderId="28" xfId="0" applyFont="1" applyBorder="1" applyAlignment="1" applyProtection="1">
      <alignment horizontal="left" vertical="center" wrapText="1"/>
      <protection hidden="1"/>
    </xf>
    <xf numFmtId="0" fontId="37" fillId="0" borderId="34" xfId="0" applyFont="1" applyBorder="1" applyAlignment="1" applyProtection="1">
      <alignment horizontal="left" vertical="center" wrapText="1"/>
      <protection hidden="1"/>
    </xf>
    <xf numFmtId="0" fontId="12" fillId="0" borderId="27" xfId="0" applyFont="1" applyBorder="1" applyAlignment="1" applyProtection="1">
      <alignment horizontal="left" vertical="center" wrapText="1"/>
      <protection hidden="1"/>
    </xf>
    <xf numFmtId="0" fontId="12" fillId="0" borderId="14" xfId="0" applyFont="1" applyBorder="1" applyAlignment="1" applyProtection="1">
      <alignment horizontal="left" vertical="center" wrapText="1"/>
      <protection hidden="1"/>
    </xf>
    <xf numFmtId="0" fontId="37" fillId="0" borderId="14" xfId="0" applyFont="1" applyBorder="1" applyAlignment="1" applyProtection="1">
      <alignment horizontal="left" vertical="center" wrapText="1"/>
      <protection hidden="1"/>
    </xf>
    <xf numFmtId="0" fontId="12" fillId="0" borderId="19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/>
      <protection hidden="1"/>
    </xf>
    <xf numFmtId="3" fontId="12" fillId="0" borderId="0" xfId="0" applyNumberFormat="1" applyFont="1" applyAlignment="1" applyProtection="1">
      <alignment vertical="center" wrapText="1"/>
      <protection hidden="1"/>
    </xf>
    <xf numFmtId="0" fontId="12" fillId="0" borderId="7" xfId="0" applyFont="1" applyBorder="1" applyAlignment="1" applyProtection="1">
      <alignment horizontal="left" vertical="center"/>
      <protection hidden="1"/>
    </xf>
    <xf numFmtId="174" fontId="12" fillId="0" borderId="8" xfId="0" applyNumberFormat="1" applyFont="1" applyBorder="1" applyAlignment="1" applyProtection="1">
      <alignment horizontal="left" vertical="center" wrapText="1"/>
      <protection hidden="1"/>
    </xf>
    <xf numFmtId="174" fontId="37" fillId="0" borderId="8" xfId="0" applyNumberFormat="1" applyFont="1" applyBorder="1" applyAlignment="1" applyProtection="1">
      <alignment horizontal="left" vertical="center" wrapText="1"/>
      <protection hidden="1"/>
    </xf>
    <xf numFmtId="174" fontId="12" fillId="0" borderId="0" xfId="0" applyNumberFormat="1" applyFont="1" applyAlignment="1" applyProtection="1">
      <alignment vertical="center"/>
      <protection hidden="1"/>
    </xf>
    <xf numFmtId="174" fontId="27" fillId="7" borderId="8" xfId="0" applyNumberFormat="1" applyFont="1" applyFill="1" applyBorder="1" applyAlignment="1" applyProtection="1">
      <alignment horizontal="left" vertical="center" wrapText="1"/>
      <protection hidden="1"/>
    </xf>
    <xf numFmtId="174" fontId="37" fillId="0" borderId="16" xfId="0" applyNumberFormat="1" applyFont="1" applyBorder="1" applyAlignment="1" applyProtection="1">
      <alignment horizontal="center" vertical="center" wrapText="1"/>
      <protection hidden="1"/>
    </xf>
    <xf numFmtId="174" fontId="15" fillId="7" borderId="10" xfId="0" applyNumberFormat="1" applyFont="1" applyFill="1" applyBorder="1" applyAlignment="1" applyProtection="1">
      <alignment horizontal="center" vertical="center" wrapText="1"/>
      <protection hidden="1"/>
    </xf>
    <xf numFmtId="174" fontId="37" fillId="0" borderId="12" xfId="0" applyNumberFormat="1" applyFont="1" applyBorder="1" applyAlignment="1" applyProtection="1">
      <alignment horizontal="center" vertical="center" wrapText="1"/>
      <protection hidden="1"/>
    </xf>
    <xf numFmtId="174" fontId="15" fillId="7" borderId="0" xfId="0" applyNumberFormat="1" applyFont="1" applyFill="1" applyAlignment="1" applyProtection="1">
      <alignment horizontal="center" vertical="center" wrapText="1"/>
      <protection hidden="1"/>
    </xf>
    <xf numFmtId="174" fontId="37" fillId="0" borderId="28" xfId="0" applyNumberFormat="1" applyFont="1" applyBorder="1" applyAlignment="1" applyProtection="1">
      <alignment horizontal="center" vertical="center" wrapText="1"/>
      <protection hidden="1"/>
    </xf>
    <xf numFmtId="174" fontId="15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Protection="1">
      <protection hidden="1"/>
    </xf>
    <xf numFmtId="175" fontId="12" fillId="0" borderId="0" xfId="0" applyNumberFormat="1" applyFont="1" applyProtection="1">
      <protection hidden="1"/>
    </xf>
    <xf numFmtId="171" fontId="12" fillId="2" borderId="0" xfId="0" applyNumberFormat="1" applyFont="1" applyFill="1" applyProtection="1">
      <protection hidden="1"/>
    </xf>
    <xf numFmtId="171" fontId="37" fillId="2" borderId="0" xfId="0" applyNumberFormat="1" applyFont="1" applyFill="1" applyProtection="1">
      <protection hidden="1"/>
    </xf>
    <xf numFmtId="178" fontId="37" fillId="2" borderId="0" xfId="0" applyNumberFormat="1" applyFont="1" applyFill="1" applyProtection="1">
      <protection hidden="1"/>
    </xf>
    <xf numFmtId="165" fontId="12" fillId="2" borderId="0" xfId="4" applyFont="1" applyFill="1" applyBorder="1" applyProtection="1">
      <protection hidden="1"/>
    </xf>
    <xf numFmtId="10" fontId="12" fillId="2" borderId="0" xfId="10" applyNumberFormat="1" applyFont="1" applyFill="1" applyBorder="1" applyProtection="1">
      <protection hidden="1"/>
    </xf>
    <xf numFmtId="167" fontId="37" fillId="0" borderId="0" xfId="7" applyNumberFormat="1" applyFont="1" applyAlignment="1" applyProtection="1">
      <alignment horizontal="right" vertical="center" wrapText="1"/>
      <protection hidden="1"/>
    </xf>
    <xf numFmtId="167" fontId="31" fillId="0" borderId="0" xfId="7" applyNumberFormat="1" applyFont="1" applyAlignment="1" applyProtection="1">
      <alignment horizontal="right" vertical="center" wrapText="1"/>
      <protection hidden="1"/>
    </xf>
    <xf numFmtId="165" fontId="57" fillId="11" borderId="19" xfId="4" applyFont="1" applyFill="1" applyBorder="1" applyAlignment="1" applyProtection="1">
      <alignment vertical="center"/>
      <protection hidden="1"/>
    </xf>
    <xf numFmtId="165" fontId="12" fillId="2" borderId="0" xfId="0" applyNumberFormat="1" applyFont="1" applyFill="1" applyProtection="1">
      <protection hidden="1"/>
    </xf>
    <xf numFmtId="166" fontId="15" fillId="2" borderId="23" xfId="2" applyFont="1" applyFill="1" applyBorder="1" applyAlignment="1" applyProtection="1">
      <alignment vertical="center" wrapText="1"/>
      <protection hidden="1"/>
    </xf>
    <xf numFmtId="166" fontId="12" fillId="2" borderId="23" xfId="2" applyFont="1" applyFill="1" applyBorder="1" applyProtection="1">
      <protection hidden="1"/>
    </xf>
    <xf numFmtId="177" fontId="44" fillId="14" borderId="67" xfId="4" applyNumberFormat="1" applyFont="1" applyFill="1" applyBorder="1" applyAlignment="1" applyProtection="1">
      <alignment vertical="center"/>
    </xf>
    <xf numFmtId="0" fontId="40" fillId="2" borderId="0" xfId="0" applyFont="1" applyFill="1" applyAlignment="1" applyProtection="1">
      <alignment horizontal="center" vertical="center" wrapText="1"/>
      <protection hidden="1"/>
    </xf>
    <xf numFmtId="0" fontId="40" fillId="2" borderId="79" xfId="0" applyFont="1" applyFill="1" applyBorder="1" applyAlignment="1" applyProtection="1">
      <alignment horizontal="center" vertical="center" wrapText="1"/>
      <protection hidden="1"/>
    </xf>
    <xf numFmtId="0" fontId="58" fillId="0" borderId="0" xfId="0" applyFont="1" applyAlignment="1" applyProtection="1">
      <alignment horizontal="left"/>
      <protection hidden="1"/>
    </xf>
    <xf numFmtId="0" fontId="58" fillId="0" borderId="70" xfId="0" applyFont="1" applyBorder="1" applyAlignment="1" applyProtection="1">
      <alignment horizontal="left"/>
      <protection hidden="1"/>
    </xf>
    <xf numFmtId="0" fontId="12" fillId="0" borderId="67" xfId="0" applyFont="1" applyBorder="1" applyAlignment="1" applyProtection="1">
      <alignment horizontal="left" vertical="center" wrapText="1"/>
      <protection hidden="1"/>
    </xf>
    <xf numFmtId="176" fontId="41" fillId="14" borderId="67" xfId="0" applyNumberFormat="1" applyFont="1" applyFill="1" applyBorder="1" applyAlignment="1" applyProtection="1">
      <alignment horizontal="center" vertical="center"/>
      <protection locked="0"/>
    </xf>
    <xf numFmtId="0" fontId="12" fillId="0" borderId="76" xfId="0" applyFont="1" applyBorder="1" applyAlignment="1" applyProtection="1">
      <alignment horizontal="left" vertical="center" wrapText="1"/>
      <protection hidden="1"/>
    </xf>
    <xf numFmtId="0" fontId="12" fillId="0" borderId="77" xfId="0" applyFont="1" applyBorder="1" applyAlignment="1" applyProtection="1">
      <alignment horizontal="left" vertical="center" wrapText="1"/>
      <protection hidden="1"/>
    </xf>
    <xf numFmtId="0" fontId="12" fillId="0" borderId="78" xfId="0" applyFont="1" applyBorder="1" applyAlignment="1" applyProtection="1">
      <alignment horizontal="left" vertical="center" wrapText="1"/>
      <protection hidden="1"/>
    </xf>
    <xf numFmtId="0" fontId="44" fillId="14" borderId="67" xfId="0" applyFont="1" applyFill="1" applyBorder="1" applyAlignment="1" applyProtection="1">
      <alignment horizontal="center" vertical="center" wrapText="1"/>
      <protection locked="0"/>
    </xf>
    <xf numFmtId="0" fontId="15" fillId="13" borderId="67" xfId="0" applyFont="1" applyFill="1" applyBorder="1" applyAlignment="1" applyProtection="1">
      <alignment horizontal="center" vertical="center"/>
      <protection hidden="1"/>
    </xf>
    <xf numFmtId="0" fontId="12" fillId="0" borderId="67" xfId="0" applyFont="1" applyBorder="1" applyAlignment="1" applyProtection="1">
      <alignment horizontal="left" vertical="center"/>
      <protection hidden="1"/>
    </xf>
    <xf numFmtId="0" fontId="15" fillId="3" borderId="0" xfId="0" applyFont="1" applyFill="1" applyAlignment="1" applyProtection="1">
      <alignment horizontal="center" wrapText="1"/>
      <protection hidden="1"/>
    </xf>
    <xf numFmtId="0" fontId="12" fillId="3" borderId="0" xfId="0" applyFont="1" applyFill="1" applyAlignment="1" applyProtection="1">
      <alignment horizontal="left" vertical="center" wrapText="1"/>
      <protection hidden="1"/>
    </xf>
    <xf numFmtId="177" fontId="13" fillId="0" borderId="67" xfId="4" applyNumberFormat="1" applyFont="1" applyFill="1" applyBorder="1" applyAlignment="1" applyProtection="1">
      <alignment horizontal="center" vertical="center"/>
      <protection hidden="1"/>
    </xf>
    <xf numFmtId="0" fontId="15" fillId="0" borderId="67" xfId="0" applyFont="1" applyBorder="1" applyAlignment="1" applyProtection="1">
      <alignment horizontal="left" vertical="center"/>
      <protection hidden="1"/>
    </xf>
    <xf numFmtId="0" fontId="15" fillId="0" borderId="67" xfId="0" applyFont="1" applyBorder="1" applyAlignment="1" applyProtection="1">
      <alignment horizontal="left" vertical="center" wrapText="1"/>
      <protection hidden="1"/>
    </xf>
    <xf numFmtId="183" fontId="44" fillId="14" borderId="76" xfId="0" applyNumberFormat="1" applyFont="1" applyFill="1" applyBorder="1" applyAlignment="1" applyProtection="1">
      <alignment horizontal="right" vertical="center" wrapText="1"/>
      <protection locked="0"/>
    </xf>
    <xf numFmtId="183" fontId="44" fillId="14" borderId="77" xfId="0" applyNumberFormat="1" applyFont="1" applyFill="1" applyBorder="1" applyAlignment="1" applyProtection="1">
      <alignment horizontal="right" vertical="center" wrapText="1"/>
      <protection locked="0"/>
    </xf>
    <xf numFmtId="183" fontId="44" fillId="14" borderId="78" xfId="0" applyNumberFormat="1" applyFont="1" applyFill="1" applyBorder="1" applyAlignment="1" applyProtection="1">
      <alignment horizontal="right" vertical="center" wrapText="1"/>
      <protection locked="0"/>
    </xf>
    <xf numFmtId="179" fontId="44" fillId="14" borderId="67" xfId="3" applyNumberFormat="1" applyFont="1" applyFill="1" applyBorder="1" applyAlignment="1" applyProtection="1">
      <alignment horizontal="right" vertical="center"/>
      <protection locked="0"/>
    </xf>
    <xf numFmtId="177" fontId="44" fillId="14" borderId="67" xfId="6" applyNumberFormat="1" applyFont="1" applyFill="1" applyBorder="1" applyAlignment="1" applyProtection="1">
      <alignment horizontal="center" vertical="center" wrapText="1"/>
      <protection locked="0"/>
    </xf>
    <xf numFmtId="165" fontId="15" fillId="0" borderId="0" xfId="4" applyFont="1" applyFill="1" applyBorder="1" applyAlignment="1" applyProtection="1">
      <alignment horizontal="center" vertical="center"/>
      <protection hidden="1"/>
    </xf>
    <xf numFmtId="0" fontId="47" fillId="3" borderId="11" xfId="0" applyFont="1" applyFill="1" applyBorder="1" applyAlignment="1" applyProtection="1">
      <alignment horizontal="left" wrapText="1"/>
      <protection hidden="1"/>
    </xf>
    <xf numFmtId="0" fontId="47" fillId="3" borderId="11" xfId="0" applyFont="1" applyFill="1" applyBorder="1" applyAlignment="1" applyProtection="1">
      <alignment horizontal="center" wrapText="1"/>
      <protection hidden="1"/>
    </xf>
    <xf numFmtId="177" fontId="14" fillId="0" borderId="67" xfId="4" applyNumberFormat="1" applyFont="1" applyFill="1" applyBorder="1" applyAlignment="1" applyProtection="1">
      <alignment horizontal="center" vertical="center"/>
      <protection hidden="1"/>
    </xf>
    <xf numFmtId="1" fontId="13" fillId="0" borderId="67" xfId="0" applyNumberFormat="1" applyFont="1" applyBorder="1" applyAlignment="1" applyProtection="1">
      <alignment horizontal="center" vertical="center"/>
      <protection hidden="1"/>
    </xf>
    <xf numFmtId="177" fontId="13" fillId="0" borderId="67" xfId="6" applyNumberFormat="1" applyFont="1" applyFill="1" applyBorder="1" applyAlignment="1" applyProtection="1">
      <alignment horizontal="center" vertical="center"/>
      <protection hidden="1"/>
    </xf>
    <xf numFmtId="0" fontId="15" fillId="13" borderId="67" xfId="0" applyFont="1" applyFill="1" applyBorder="1" applyAlignment="1" applyProtection="1">
      <alignment horizontal="center" vertical="center" wrapText="1"/>
      <protection hidden="1"/>
    </xf>
    <xf numFmtId="0" fontId="15" fillId="0" borderId="67" xfId="0" applyFont="1" applyBorder="1" applyAlignment="1" applyProtection="1">
      <alignment horizontal="center"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0" fontId="15" fillId="0" borderId="67" xfId="0" applyFont="1" applyBorder="1" applyAlignment="1" applyProtection="1">
      <alignment horizontal="center" vertical="center" wrapText="1"/>
      <protection hidden="1"/>
    </xf>
    <xf numFmtId="167" fontId="13" fillId="0" borderId="67" xfId="7" applyNumberFormat="1" applyFont="1" applyBorder="1" applyAlignment="1" applyProtection="1">
      <alignment horizontal="right" vertical="center" wrapText="1"/>
      <protection hidden="1"/>
    </xf>
    <xf numFmtId="167" fontId="39" fillId="0" borderId="70" xfId="0" applyNumberFormat="1" applyFont="1" applyBorder="1" applyAlignment="1" applyProtection="1">
      <alignment horizontal="right" vertical="center" wrapText="1"/>
      <protection hidden="1"/>
    </xf>
    <xf numFmtId="167" fontId="39" fillId="0" borderId="71" xfId="0" applyNumberFormat="1" applyFont="1" applyBorder="1" applyAlignment="1" applyProtection="1">
      <alignment horizontal="right" vertical="center" wrapText="1"/>
      <protection hidden="1"/>
    </xf>
    <xf numFmtId="0" fontId="13" fillId="0" borderId="71" xfId="0" applyFont="1" applyBorder="1" applyAlignment="1" applyProtection="1">
      <alignment wrapText="1"/>
      <protection hidden="1"/>
    </xf>
    <xf numFmtId="0" fontId="13" fillId="0" borderId="72" xfId="0" applyFont="1" applyBorder="1" applyAlignment="1" applyProtection="1">
      <alignment wrapText="1"/>
      <protection hidden="1"/>
    </xf>
    <xf numFmtId="167" fontId="39" fillId="0" borderId="67" xfId="0" applyNumberFormat="1" applyFont="1" applyBorder="1" applyAlignment="1" applyProtection="1">
      <alignment horizontal="right" vertical="center" wrapText="1"/>
      <protection hidden="1"/>
    </xf>
    <xf numFmtId="0" fontId="13" fillId="0" borderId="67" xfId="0" applyFont="1" applyBorder="1" applyAlignment="1" applyProtection="1">
      <alignment wrapText="1"/>
      <protection hidden="1"/>
    </xf>
    <xf numFmtId="177" fontId="13" fillId="0" borderId="69" xfId="4" applyNumberFormat="1" applyFont="1" applyFill="1" applyBorder="1" applyAlignment="1" applyProtection="1">
      <alignment horizontal="center" vertical="center"/>
      <protection hidden="1"/>
    </xf>
    <xf numFmtId="174" fontId="12" fillId="0" borderId="67" xfId="0" applyNumberFormat="1" applyFont="1" applyBorder="1" applyAlignment="1" applyProtection="1">
      <alignment horizontal="left" vertical="center" wrapText="1"/>
      <protection hidden="1"/>
    </xf>
    <xf numFmtId="181" fontId="15" fillId="3" borderId="0" xfId="2" applyNumberFormat="1" applyFont="1" applyFill="1" applyBorder="1" applyAlignment="1" applyProtection="1">
      <alignment horizontal="center" vertical="center" wrapText="1"/>
      <protection hidden="1"/>
    </xf>
    <xf numFmtId="181" fontId="15" fillId="3" borderId="70" xfId="2" applyNumberFormat="1" applyFont="1" applyFill="1" applyBorder="1" applyAlignment="1" applyProtection="1">
      <alignment horizontal="center" vertical="center" wrapText="1"/>
      <protection hidden="1"/>
    </xf>
    <xf numFmtId="177" fontId="61" fillId="0" borderId="67" xfId="4" applyNumberFormat="1" applyFont="1" applyFill="1" applyBorder="1" applyAlignment="1" applyProtection="1">
      <alignment horizontal="center" vertical="center" wrapText="1"/>
      <protection hidden="1"/>
    </xf>
    <xf numFmtId="3" fontId="12" fillId="0" borderId="25" xfId="0" applyNumberFormat="1" applyFont="1" applyBorder="1" applyAlignment="1" applyProtection="1">
      <alignment horizontal="center" vertical="center" wrapText="1"/>
      <protection hidden="1"/>
    </xf>
    <xf numFmtId="3" fontId="12" fillId="0" borderId="12" xfId="0" applyNumberFormat="1" applyFont="1" applyBorder="1" applyAlignment="1" applyProtection="1">
      <alignment horizontal="center" vertical="center" wrapText="1"/>
      <protection hidden="1"/>
    </xf>
    <xf numFmtId="3" fontId="12" fillId="0" borderId="33" xfId="0" applyNumberFormat="1" applyFont="1" applyBorder="1" applyAlignment="1" applyProtection="1">
      <alignment horizontal="center" vertical="center" wrapText="1"/>
      <protection hidden="1"/>
    </xf>
    <xf numFmtId="176" fontId="12" fillId="6" borderId="19" xfId="0" applyNumberFormat="1" applyFont="1" applyFill="1" applyBorder="1" applyAlignment="1" applyProtection="1">
      <alignment horizontal="center" vertical="center"/>
      <protection hidden="1"/>
    </xf>
    <xf numFmtId="176" fontId="12" fillId="6" borderId="14" xfId="0" applyNumberFormat="1" applyFont="1" applyFill="1" applyBorder="1" applyAlignment="1" applyProtection="1">
      <alignment horizontal="center" vertical="center"/>
      <protection hidden="1"/>
    </xf>
    <xf numFmtId="176" fontId="12" fillId="6" borderId="35" xfId="0" applyNumberFormat="1" applyFont="1" applyFill="1" applyBorder="1" applyAlignment="1" applyProtection="1">
      <alignment horizontal="center" vertical="center"/>
      <protection hidden="1"/>
    </xf>
    <xf numFmtId="0" fontId="25" fillId="12" borderId="67" xfId="0" applyFont="1" applyFill="1" applyBorder="1" applyAlignment="1" applyProtection="1">
      <alignment horizontal="center" vertical="center"/>
      <protection hidden="1"/>
    </xf>
    <xf numFmtId="0" fontId="44" fillId="14" borderId="67" xfId="0" applyFont="1" applyFill="1" applyBorder="1" applyAlignment="1" applyProtection="1">
      <alignment horizontal="center" vertical="center"/>
      <protection locked="0"/>
    </xf>
    <xf numFmtId="0" fontId="15" fillId="0" borderId="67" xfId="0" applyFont="1" applyBorder="1" applyAlignment="1" applyProtection="1">
      <alignment horizontal="right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3" fontId="42" fillId="14" borderId="67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67" xfId="0" applyFont="1" applyFill="1" applyBorder="1" applyAlignment="1" applyProtection="1">
      <alignment horizontal="left" vertical="center" wrapText="1"/>
      <protection hidden="1"/>
    </xf>
    <xf numFmtId="3" fontId="43" fillId="14" borderId="6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left" vertical="center" wrapText="1"/>
      <protection hidden="1"/>
    </xf>
    <xf numFmtId="3" fontId="41" fillId="14" borderId="6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hidden="1"/>
    </xf>
    <xf numFmtId="0" fontId="46" fillId="14" borderId="67" xfId="1" applyFont="1" applyFill="1" applyBorder="1" applyAlignment="1" applyProtection="1">
      <alignment horizontal="left" vertical="center"/>
      <protection locked="0"/>
    </xf>
    <xf numFmtId="0" fontId="41" fillId="14" borderId="67" xfId="0" applyFont="1" applyFill="1" applyBorder="1" applyAlignment="1" applyProtection="1">
      <alignment horizontal="center" vertical="center"/>
      <protection locked="0"/>
    </xf>
    <xf numFmtId="177" fontId="15" fillId="0" borderId="67" xfId="4" applyNumberFormat="1" applyFont="1" applyFill="1" applyBorder="1" applyAlignment="1" applyProtection="1">
      <alignment horizontal="center" vertical="center" wrapText="1"/>
      <protection hidden="1"/>
    </xf>
    <xf numFmtId="10" fontId="15" fillId="7" borderId="24" xfId="0" applyNumberFormat="1" applyFont="1" applyFill="1" applyBorder="1" applyAlignment="1" applyProtection="1">
      <alignment horizontal="center" vertical="center" wrapText="1"/>
      <protection hidden="1"/>
    </xf>
    <xf numFmtId="10" fontId="15" fillId="7" borderId="41" xfId="0" applyNumberFormat="1" applyFont="1" applyFill="1" applyBorder="1" applyAlignment="1" applyProtection="1">
      <alignment horizontal="center" vertical="center" wrapText="1"/>
      <protection hidden="1"/>
    </xf>
    <xf numFmtId="0" fontId="18" fillId="12" borderId="67" xfId="0" applyFont="1" applyFill="1" applyBorder="1" applyAlignment="1" applyProtection="1">
      <alignment horizontal="center" vertical="center"/>
      <protection hidden="1"/>
    </xf>
    <xf numFmtId="0" fontId="19" fillId="0" borderId="67" xfId="0" applyFont="1" applyBorder="1" applyAlignment="1" applyProtection="1">
      <alignment horizontal="center" vertical="center"/>
      <protection hidden="1"/>
    </xf>
    <xf numFmtId="0" fontId="20" fillId="0" borderId="67" xfId="0" applyFont="1" applyBorder="1" applyAlignment="1" applyProtection="1">
      <alignment horizontal="justify" vertical="center" wrapText="1"/>
      <protection hidden="1"/>
    </xf>
    <xf numFmtId="177" fontId="12" fillId="2" borderId="23" xfId="4" applyNumberFormat="1" applyFont="1" applyFill="1" applyBorder="1" applyAlignment="1" applyProtection="1">
      <alignment horizontal="center" vertical="center"/>
      <protection hidden="1"/>
    </xf>
    <xf numFmtId="177" fontId="12" fillId="2" borderId="40" xfId="4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5" fillId="14" borderId="67" xfId="0" applyFont="1" applyFill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left"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0" fontId="12" fillId="2" borderId="32" xfId="0" applyFont="1" applyFill="1" applyBorder="1" applyAlignment="1" applyProtection="1">
      <alignment horizontal="left" vertical="center"/>
      <protection hidden="1"/>
    </xf>
    <xf numFmtId="0" fontId="12" fillId="2" borderId="22" xfId="0" applyFont="1" applyFill="1" applyBorder="1" applyAlignment="1" applyProtection="1">
      <alignment horizontal="left" vertical="center"/>
      <protection hidden="1"/>
    </xf>
    <xf numFmtId="0" fontId="15" fillId="5" borderId="19" xfId="0" applyFont="1" applyFill="1" applyBorder="1" applyAlignment="1" applyProtection="1">
      <alignment horizontal="left" vertical="center" wrapText="1"/>
      <protection hidden="1"/>
    </xf>
    <xf numFmtId="0" fontId="15" fillId="5" borderId="14" xfId="0" applyFont="1" applyFill="1" applyBorder="1" applyAlignment="1" applyProtection="1">
      <alignment horizontal="left" vertical="center" wrapText="1"/>
      <protection hidden="1"/>
    </xf>
    <xf numFmtId="0" fontId="15" fillId="5" borderId="35" xfId="0" applyFont="1" applyFill="1" applyBorder="1" applyAlignment="1" applyProtection="1">
      <alignment horizontal="left" vertical="center" wrapText="1"/>
      <protection hidden="1"/>
    </xf>
    <xf numFmtId="177" fontId="12" fillId="0" borderId="61" xfId="0" applyNumberFormat="1" applyFont="1" applyBorder="1" applyAlignment="1" applyProtection="1">
      <alignment horizontal="center" vertical="center"/>
      <protection hidden="1"/>
    </xf>
    <xf numFmtId="177" fontId="12" fillId="0" borderId="29" xfId="0" applyNumberFormat="1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174" fontId="15" fillId="8" borderId="39" xfId="0" applyNumberFormat="1" applyFont="1" applyFill="1" applyBorder="1" applyAlignment="1" applyProtection="1">
      <alignment horizontal="center" vertical="center"/>
      <protection hidden="1"/>
    </xf>
    <xf numFmtId="174" fontId="27" fillId="8" borderId="39" xfId="0" applyNumberFormat="1" applyFont="1" applyFill="1" applyBorder="1" applyAlignment="1" applyProtection="1">
      <alignment horizontal="center" vertical="center"/>
      <protection hidden="1"/>
    </xf>
    <xf numFmtId="0" fontId="15" fillId="10" borderId="19" xfId="0" applyFont="1" applyFill="1" applyBorder="1" applyAlignment="1" applyProtection="1">
      <alignment horizontal="left" vertical="center" wrapText="1"/>
      <protection hidden="1"/>
    </xf>
    <xf numFmtId="0" fontId="15" fillId="10" borderId="14" xfId="0" applyFont="1" applyFill="1" applyBorder="1" applyAlignment="1" applyProtection="1">
      <alignment horizontal="left" vertical="center" wrapText="1"/>
      <protection hidden="1"/>
    </xf>
    <xf numFmtId="176" fontId="12" fillId="6" borderId="22" xfId="0" applyNumberFormat="1" applyFont="1" applyFill="1" applyBorder="1" applyAlignment="1" applyProtection="1">
      <alignment horizontal="center" vertical="center"/>
      <protection hidden="1"/>
    </xf>
    <xf numFmtId="176" fontId="12" fillId="6" borderId="37" xfId="0" applyNumberFormat="1" applyFont="1" applyFill="1" applyBorder="1" applyAlignment="1" applyProtection="1">
      <alignment horizontal="center" vertical="center"/>
      <protection hidden="1"/>
    </xf>
    <xf numFmtId="0" fontId="12" fillId="0" borderId="27" xfId="0" applyFont="1" applyBorder="1" applyAlignment="1" applyProtection="1">
      <alignment horizontal="left" vertical="center" wrapText="1"/>
      <protection hidden="1"/>
    </xf>
    <xf numFmtId="0" fontId="12" fillId="0" borderId="28" xfId="0" applyFont="1" applyBorder="1" applyAlignment="1" applyProtection="1">
      <alignment horizontal="left" vertical="center" wrapText="1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165" fontId="37" fillId="5" borderId="19" xfId="4" applyFont="1" applyFill="1" applyBorder="1" applyAlignment="1" applyProtection="1">
      <alignment horizontal="center" vertical="center"/>
      <protection hidden="1"/>
    </xf>
    <xf numFmtId="165" fontId="37" fillId="5" borderId="35" xfId="4" applyFont="1" applyFill="1" applyBorder="1" applyAlignment="1" applyProtection="1">
      <alignment horizontal="center" vertical="center"/>
      <protection hidden="1"/>
    </xf>
    <xf numFmtId="176" fontId="12" fillId="0" borderId="19" xfId="0" applyNumberFormat="1" applyFont="1" applyBorder="1" applyAlignment="1" applyProtection="1">
      <alignment horizontal="center" vertical="center"/>
      <protection hidden="1"/>
    </xf>
    <xf numFmtId="176" fontId="12" fillId="0" borderId="14" xfId="0" applyNumberFormat="1" applyFont="1" applyBorder="1" applyAlignment="1" applyProtection="1">
      <alignment horizontal="center" vertical="center"/>
      <protection hidden="1"/>
    </xf>
    <xf numFmtId="176" fontId="12" fillId="0" borderId="35" xfId="0" applyNumberFormat="1" applyFont="1" applyBorder="1" applyAlignment="1" applyProtection="1">
      <alignment horizontal="center" vertical="center"/>
      <protection hidden="1"/>
    </xf>
    <xf numFmtId="177" fontId="12" fillId="2" borderId="22" xfId="4" applyNumberFormat="1" applyFont="1" applyFill="1" applyBorder="1" applyAlignment="1" applyProtection="1">
      <alignment horizontal="center" vertical="center"/>
      <protection hidden="1"/>
    </xf>
    <xf numFmtId="177" fontId="12" fillId="2" borderId="37" xfId="4" applyNumberFormat="1" applyFont="1" applyFill="1" applyBorder="1" applyAlignment="1" applyProtection="1">
      <alignment horizontal="center" vertical="center"/>
      <protection hidden="1"/>
    </xf>
    <xf numFmtId="177" fontId="12" fillId="2" borderId="20" xfId="4" applyNumberFormat="1" applyFont="1" applyFill="1" applyBorder="1" applyAlignment="1" applyProtection="1">
      <alignment horizontal="center" vertical="center"/>
      <protection hidden="1"/>
    </xf>
    <xf numFmtId="177" fontId="12" fillId="2" borderId="51" xfId="4" applyNumberFormat="1" applyFont="1" applyFill="1" applyBorder="1" applyAlignment="1" applyProtection="1">
      <alignment horizontal="center" vertical="center"/>
      <protection hidden="1"/>
    </xf>
    <xf numFmtId="177" fontId="12" fillId="2" borderId="54" xfId="4" applyNumberFormat="1" applyFont="1" applyFill="1" applyBorder="1" applyAlignment="1" applyProtection="1">
      <alignment horizontal="center" vertical="center"/>
      <protection hidden="1"/>
    </xf>
    <xf numFmtId="177" fontId="12" fillId="2" borderId="55" xfId="4" applyNumberFormat="1" applyFont="1" applyFill="1" applyBorder="1" applyAlignment="1" applyProtection="1">
      <alignment horizontal="center" vertical="center"/>
      <protection hidden="1"/>
    </xf>
    <xf numFmtId="0" fontId="15" fillId="5" borderId="19" xfId="0" applyFont="1" applyFill="1" applyBorder="1" applyAlignment="1" applyProtection="1">
      <alignment horizontal="center" vertical="center" wrapText="1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5" borderId="35" xfId="0" applyFont="1" applyFill="1" applyBorder="1" applyAlignment="1" applyProtection="1">
      <alignment horizontal="center" vertical="center" wrapText="1"/>
      <protection hidden="1"/>
    </xf>
    <xf numFmtId="3" fontId="12" fillId="2" borderId="49" xfId="0" applyNumberFormat="1" applyFont="1" applyFill="1" applyBorder="1" applyAlignment="1" applyProtection="1">
      <alignment horizontal="center" vertical="center"/>
      <protection hidden="1"/>
    </xf>
    <xf numFmtId="3" fontId="12" fillId="2" borderId="12" xfId="0" applyNumberFormat="1" applyFont="1" applyFill="1" applyBorder="1" applyAlignment="1" applyProtection="1">
      <alignment horizontal="center" vertical="center"/>
      <protection hidden="1"/>
    </xf>
    <xf numFmtId="3" fontId="12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10" borderId="19" xfId="0" applyFont="1" applyFill="1" applyBorder="1" applyAlignment="1" applyProtection="1">
      <alignment horizontal="center" vertical="center" wrapText="1"/>
      <protection hidden="1"/>
    </xf>
    <xf numFmtId="0" fontId="19" fillId="10" borderId="14" xfId="0" applyFont="1" applyFill="1" applyBorder="1" applyAlignment="1" applyProtection="1">
      <alignment horizontal="center" vertical="center" wrapText="1"/>
      <protection hidden="1"/>
    </xf>
    <xf numFmtId="0" fontId="19" fillId="10" borderId="35" xfId="0" applyFont="1" applyFill="1" applyBorder="1" applyAlignment="1" applyProtection="1">
      <alignment horizontal="center" vertical="center" wrapText="1"/>
      <protection hidden="1"/>
    </xf>
    <xf numFmtId="177" fontId="12" fillId="2" borderId="44" xfId="4" applyNumberFormat="1" applyFont="1" applyFill="1" applyBorder="1" applyAlignment="1" applyProtection="1">
      <alignment horizontal="center" vertical="center"/>
      <protection hidden="1"/>
    </xf>
    <xf numFmtId="177" fontId="12" fillId="2" borderId="45" xfId="4" applyNumberFormat="1" applyFont="1" applyFill="1" applyBorder="1" applyAlignment="1" applyProtection="1">
      <alignment horizontal="center" vertical="center"/>
      <protection hidden="1"/>
    </xf>
    <xf numFmtId="177" fontId="37" fillId="0" borderId="20" xfId="4" applyNumberFormat="1" applyFont="1" applyFill="1" applyBorder="1" applyAlignment="1" applyProtection="1">
      <alignment horizontal="center" vertical="center"/>
      <protection hidden="1"/>
    </xf>
    <xf numFmtId="177" fontId="37" fillId="0" borderId="44" xfId="4" applyNumberFormat="1" applyFont="1" applyFill="1" applyBorder="1" applyAlignment="1" applyProtection="1">
      <alignment horizontal="center" vertical="center"/>
      <protection hidden="1"/>
    </xf>
    <xf numFmtId="177" fontId="37" fillId="0" borderId="54" xfId="4" applyNumberFormat="1" applyFont="1" applyFill="1" applyBorder="1" applyAlignment="1" applyProtection="1">
      <alignment horizontal="center" vertical="center"/>
      <protection hidden="1"/>
    </xf>
    <xf numFmtId="177" fontId="37" fillId="0" borderId="45" xfId="4" applyNumberFormat="1" applyFont="1" applyFill="1" applyBorder="1" applyAlignment="1" applyProtection="1">
      <alignment horizontal="center" vertical="center"/>
      <protection hidden="1"/>
    </xf>
    <xf numFmtId="177" fontId="12" fillId="0" borderId="34" xfId="0" applyNumberFormat="1" applyFont="1" applyBorder="1" applyAlignment="1" applyProtection="1">
      <alignment horizontal="center" vertical="center"/>
      <protection hidden="1"/>
    </xf>
    <xf numFmtId="180" fontId="19" fillId="5" borderId="19" xfId="4" applyNumberFormat="1" applyFont="1" applyFill="1" applyBorder="1" applyAlignment="1" applyProtection="1">
      <alignment horizontal="center" vertical="center"/>
      <protection hidden="1"/>
    </xf>
    <xf numFmtId="180" fontId="19" fillId="5" borderId="14" xfId="4" applyNumberFormat="1" applyFont="1" applyFill="1" applyBorder="1" applyAlignment="1" applyProtection="1">
      <alignment horizontal="center" vertical="center"/>
      <protection hidden="1"/>
    </xf>
    <xf numFmtId="180" fontId="19" fillId="5" borderId="35" xfId="4" applyNumberFormat="1" applyFont="1" applyFill="1" applyBorder="1" applyAlignment="1" applyProtection="1">
      <alignment horizontal="center" vertical="center"/>
      <protection hidden="1"/>
    </xf>
    <xf numFmtId="165" fontId="12" fillId="5" borderId="19" xfId="4" applyFont="1" applyFill="1" applyBorder="1" applyAlignment="1" applyProtection="1">
      <alignment horizontal="center" vertical="center"/>
      <protection hidden="1"/>
    </xf>
    <xf numFmtId="165" fontId="12" fillId="5" borderId="35" xfId="4" applyFont="1" applyFill="1" applyBorder="1" applyAlignment="1" applyProtection="1">
      <alignment horizontal="center" vertical="center"/>
      <protection hidden="1"/>
    </xf>
    <xf numFmtId="177" fontId="37" fillId="0" borderId="59" xfId="4" applyNumberFormat="1" applyFont="1" applyFill="1" applyBorder="1" applyAlignment="1" applyProtection="1">
      <alignment horizontal="center" vertical="center"/>
      <protection hidden="1"/>
    </xf>
    <xf numFmtId="177" fontId="37" fillId="0" borderId="36" xfId="4" applyNumberFormat="1" applyFont="1" applyFill="1" applyBorder="1" applyAlignment="1" applyProtection="1">
      <alignment horizontal="center" vertical="center"/>
      <protection hidden="1"/>
    </xf>
    <xf numFmtId="177" fontId="37" fillId="0" borderId="23" xfId="4" applyNumberFormat="1" applyFont="1" applyFill="1" applyBorder="1" applyAlignment="1" applyProtection="1">
      <alignment horizontal="center" vertical="center"/>
      <protection hidden="1"/>
    </xf>
    <xf numFmtId="3" fontId="15" fillId="9" borderId="19" xfId="0" applyNumberFormat="1" applyFont="1" applyFill="1" applyBorder="1" applyAlignment="1" applyProtection="1">
      <alignment horizontal="center" vertical="center"/>
      <protection hidden="1"/>
    </xf>
    <xf numFmtId="3" fontId="15" fillId="9" borderId="14" xfId="0" applyNumberFormat="1" applyFont="1" applyFill="1" applyBorder="1" applyAlignment="1" applyProtection="1">
      <alignment horizontal="center" vertical="center"/>
      <protection hidden="1"/>
    </xf>
    <xf numFmtId="2" fontId="12" fillId="2" borderId="48" xfId="0" applyNumberFormat="1" applyFont="1" applyFill="1" applyBorder="1" applyAlignment="1" applyProtection="1">
      <alignment horizontal="center" vertical="center"/>
      <protection hidden="1"/>
    </xf>
    <xf numFmtId="2" fontId="12" fillId="2" borderId="22" xfId="0" applyNumberFormat="1" applyFont="1" applyFill="1" applyBorder="1" applyAlignment="1" applyProtection="1">
      <alignment horizontal="center" vertical="center"/>
      <protection hidden="1"/>
    </xf>
    <xf numFmtId="174" fontId="15" fillId="7" borderId="17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53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9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7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18" xfId="0" applyNumberFormat="1" applyFont="1" applyFill="1" applyBorder="1" applyAlignment="1" applyProtection="1">
      <alignment horizontal="center" vertical="center" wrapText="1"/>
      <protection hidden="1"/>
    </xf>
    <xf numFmtId="174" fontId="15" fillId="7" borderId="52" xfId="0" applyNumberFormat="1" applyFont="1" applyFill="1" applyBorder="1" applyAlignment="1" applyProtection="1">
      <alignment horizontal="center" vertical="center" wrapText="1"/>
      <protection hidden="1"/>
    </xf>
    <xf numFmtId="3" fontId="12" fillId="0" borderId="27" xfId="0" applyNumberFormat="1" applyFont="1" applyBorder="1" applyAlignment="1" applyProtection="1">
      <alignment horizontal="center" vertical="center" wrapText="1"/>
      <protection hidden="1"/>
    </xf>
    <xf numFmtId="3" fontId="12" fillId="0" borderId="28" xfId="0" applyNumberFormat="1" applyFont="1" applyBorder="1" applyAlignment="1" applyProtection="1">
      <alignment horizontal="center" vertical="center" wrapText="1"/>
      <protection hidden="1"/>
    </xf>
    <xf numFmtId="3" fontId="12" fillId="0" borderId="34" xfId="0" applyNumberFormat="1" applyFont="1" applyBorder="1" applyAlignment="1" applyProtection="1">
      <alignment horizontal="center" vertical="center" wrapText="1"/>
      <protection hidden="1"/>
    </xf>
    <xf numFmtId="3" fontId="15" fillId="7" borderId="25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2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3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27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28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4" xfId="0" applyNumberFormat="1" applyFont="1" applyFill="1" applyBorder="1" applyAlignment="1" applyProtection="1">
      <alignment horizontal="center" vertical="center" wrapText="1"/>
      <protection hidden="1"/>
    </xf>
    <xf numFmtId="4" fontId="12" fillId="0" borderId="38" xfId="0" applyNumberFormat="1" applyFont="1" applyBorder="1" applyAlignment="1" applyProtection="1">
      <alignment horizontal="center" vertical="center" wrapText="1"/>
      <protection hidden="1"/>
    </xf>
    <xf numFmtId="4" fontId="12" fillId="0" borderId="14" xfId="0" applyNumberFormat="1" applyFont="1" applyBorder="1" applyAlignment="1" applyProtection="1">
      <alignment horizontal="center" vertical="center" wrapText="1"/>
      <protection hidden="1"/>
    </xf>
    <xf numFmtId="4" fontId="12" fillId="0" borderId="35" xfId="0" applyNumberFormat="1" applyFont="1" applyBorder="1" applyAlignment="1" applyProtection="1">
      <alignment horizontal="center" vertical="center" wrapText="1"/>
      <protection hidden="1"/>
    </xf>
    <xf numFmtId="164" fontId="15" fillId="7" borderId="22" xfId="0" applyNumberFormat="1" applyFont="1" applyFill="1" applyBorder="1" applyAlignment="1" applyProtection="1">
      <alignment horizontal="center" vertical="center" wrapText="1"/>
      <protection hidden="1"/>
    </xf>
    <xf numFmtId="164" fontId="15" fillId="7" borderId="37" xfId="0" applyNumberFormat="1" applyFont="1" applyFill="1" applyBorder="1" applyAlignment="1" applyProtection="1">
      <alignment horizontal="center" vertical="center" wrapText="1"/>
      <protection hidden="1"/>
    </xf>
    <xf numFmtId="174" fontId="12" fillId="0" borderId="27" xfId="0" applyNumberFormat="1" applyFont="1" applyBorder="1" applyAlignment="1" applyProtection="1">
      <alignment horizontal="center" vertical="center" wrapText="1"/>
      <protection hidden="1"/>
    </xf>
    <xf numFmtId="174" fontId="12" fillId="0" borderId="28" xfId="0" applyNumberFormat="1" applyFont="1" applyBorder="1" applyAlignment="1" applyProtection="1">
      <alignment horizontal="center" vertical="center" wrapText="1"/>
      <protection hidden="1"/>
    </xf>
    <xf numFmtId="174" fontId="12" fillId="0" borderId="34" xfId="0" applyNumberFormat="1" applyFont="1" applyBorder="1" applyAlignment="1" applyProtection="1">
      <alignment horizontal="center" vertical="center" wrapText="1"/>
      <protection hidden="1"/>
    </xf>
    <xf numFmtId="3" fontId="12" fillId="0" borderId="30" xfId="0" applyNumberFormat="1" applyFont="1" applyBorder="1" applyAlignment="1" applyProtection="1">
      <alignment horizontal="center" vertical="center" wrapText="1"/>
      <protection hidden="1"/>
    </xf>
    <xf numFmtId="3" fontId="12" fillId="0" borderId="16" xfId="0" applyNumberFormat="1" applyFont="1" applyBorder="1" applyAlignment="1" applyProtection="1">
      <alignment horizontal="center" vertical="center" wrapText="1"/>
      <protection hidden="1"/>
    </xf>
    <xf numFmtId="3" fontId="12" fillId="0" borderId="15" xfId="0" applyNumberFormat="1" applyFont="1" applyBorder="1" applyAlignment="1" applyProtection="1">
      <alignment horizontal="center" vertical="center" wrapText="1"/>
      <protection hidden="1"/>
    </xf>
    <xf numFmtId="174" fontId="12" fillId="0" borderId="25" xfId="0" applyNumberFormat="1" applyFont="1" applyBorder="1" applyAlignment="1" applyProtection="1">
      <alignment horizontal="center" vertical="center" wrapText="1"/>
      <protection hidden="1"/>
    </xf>
    <xf numFmtId="174" fontId="12" fillId="0" borderId="12" xfId="0" applyNumberFormat="1" applyFont="1" applyBorder="1" applyAlignment="1" applyProtection="1">
      <alignment horizontal="center" vertical="center" wrapText="1"/>
      <protection hidden="1"/>
    </xf>
    <xf numFmtId="174" fontId="12" fillId="0" borderId="33" xfId="0" applyNumberFormat="1" applyFont="1" applyBorder="1" applyAlignment="1" applyProtection="1">
      <alignment horizontal="center" vertical="center" wrapText="1"/>
      <protection hidden="1"/>
    </xf>
    <xf numFmtId="180" fontId="12" fillId="0" borderId="38" xfId="10" applyNumberFormat="1" applyFont="1" applyFill="1" applyBorder="1" applyAlignment="1" applyProtection="1">
      <alignment horizontal="center" vertical="center" wrapText="1"/>
      <protection hidden="1"/>
    </xf>
    <xf numFmtId="180" fontId="12" fillId="0" borderId="14" xfId="10" applyNumberFormat="1" applyFont="1" applyFill="1" applyBorder="1" applyAlignment="1" applyProtection="1">
      <alignment horizontal="center" vertical="center" wrapText="1"/>
      <protection hidden="1"/>
    </xf>
    <xf numFmtId="180" fontId="12" fillId="0" borderId="35" xfId="10" applyNumberFormat="1" applyFont="1" applyFill="1" applyBorder="1" applyAlignment="1" applyProtection="1">
      <alignment horizontal="center" vertical="center" wrapText="1"/>
      <protection hidden="1"/>
    </xf>
    <xf numFmtId="3" fontId="15" fillId="7" borderId="19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4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5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30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6" xfId="0" applyNumberFormat="1" applyFont="1" applyFill="1" applyBorder="1" applyAlignment="1" applyProtection="1">
      <alignment horizontal="center" vertical="center" wrapText="1"/>
      <protection hidden="1"/>
    </xf>
    <xf numFmtId="3" fontId="15" fillId="7" borderId="15" xfId="0" applyNumberFormat="1" applyFont="1" applyFill="1" applyBorder="1" applyAlignment="1" applyProtection="1">
      <alignment horizontal="center" vertical="center" wrapText="1"/>
      <protection hidden="1"/>
    </xf>
    <xf numFmtId="174" fontId="12" fillId="0" borderId="30" xfId="0" applyNumberFormat="1" applyFont="1" applyBorder="1" applyAlignment="1" applyProtection="1">
      <alignment horizontal="center" vertical="center" wrapText="1"/>
      <protection hidden="1"/>
    </xf>
    <xf numFmtId="174" fontId="12" fillId="0" borderId="16" xfId="0" applyNumberFormat="1" applyFont="1" applyBorder="1" applyAlignment="1" applyProtection="1">
      <alignment horizontal="center" vertical="center" wrapText="1"/>
      <protection hidden="1"/>
    </xf>
    <xf numFmtId="174" fontId="12" fillId="0" borderId="15" xfId="0" applyNumberFormat="1" applyFont="1" applyBorder="1" applyAlignment="1" applyProtection="1">
      <alignment horizontal="center" vertical="center" wrapText="1"/>
      <protection hidden="1"/>
    </xf>
    <xf numFmtId="2" fontId="12" fillId="2" borderId="32" xfId="0" applyNumberFormat="1" applyFont="1" applyFill="1" applyBorder="1" applyAlignment="1" applyProtection="1">
      <alignment horizontal="center" vertical="center"/>
      <protection hidden="1"/>
    </xf>
    <xf numFmtId="3" fontId="15" fillId="9" borderId="35" xfId="0" applyNumberFormat="1" applyFont="1" applyFill="1" applyBorder="1" applyAlignment="1" applyProtection="1">
      <alignment horizontal="center" vertical="center"/>
      <protection hidden="1"/>
    </xf>
    <xf numFmtId="2" fontId="12" fillId="2" borderId="0" xfId="0" applyNumberFormat="1" applyFont="1" applyFill="1" applyAlignment="1" applyProtection="1">
      <alignment horizontal="center" vertical="center"/>
      <protection hidden="1"/>
    </xf>
    <xf numFmtId="0" fontId="12" fillId="2" borderId="48" xfId="0" applyFont="1" applyFill="1" applyBorder="1" applyAlignment="1" applyProtection="1">
      <alignment horizontal="left" vertical="center"/>
      <protection hidden="1"/>
    </xf>
    <xf numFmtId="0" fontId="12" fillId="2" borderId="26" xfId="0" applyFont="1" applyFill="1" applyBorder="1" applyAlignment="1" applyProtection="1">
      <alignment horizontal="left" vertical="center"/>
      <protection hidden="1"/>
    </xf>
    <xf numFmtId="0" fontId="12" fillId="2" borderId="23" xfId="0" applyFont="1" applyFill="1" applyBorder="1" applyAlignment="1" applyProtection="1">
      <alignment horizontal="left" vertical="center"/>
      <protection hidden="1"/>
    </xf>
    <xf numFmtId="0" fontId="15" fillId="7" borderId="29" xfId="0" applyFont="1" applyFill="1" applyBorder="1" applyAlignment="1" applyProtection="1">
      <alignment horizontal="left" vertical="center"/>
      <protection hidden="1"/>
    </xf>
    <xf numFmtId="0" fontId="15" fillId="7" borderId="24" xfId="0" applyFont="1" applyFill="1" applyBorder="1" applyAlignment="1" applyProtection="1">
      <alignment horizontal="left" vertical="center"/>
      <protection hidden="1"/>
    </xf>
    <xf numFmtId="0" fontId="12" fillId="2" borderId="43" xfId="0" applyFont="1" applyFill="1" applyBorder="1" applyAlignment="1" applyProtection="1">
      <alignment horizontal="left" vertical="center"/>
      <protection hidden="1"/>
    </xf>
    <xf numFmtId="177" fontId="12" fillId="0" borderId="23" xfId="4" applyNumberFormat="1" applyFont="1" applyFill="1" applyBorder="1" applyAlignment="1" applyProtection="1">
      <alignment horizontal="center" vertical="center"/>
      <protection hidden="1"/>
    </xf>
    <xf numFmtId="177" fontId="12" fillId="0" borderId="40" xfId="4" applyNumberFormat="1" applyFont="1" applyFill="1" applyBorder="1" applyAlignment="1" applyProtection="1">
      <alignment horizontal="center" vertical="center"/>
      <protection hidden="1"/>
    </xf>
    <xf numFmtId="177" fontId="15" fillId="7" borderId="24" xfId="4" applyNumberFormat="1" applyFont="1" applyFill="1" applyBorder="1" applyAlignment="1" applyProtection="1">
      <alignment horizontal="center" vertical="center"/>
      <protection hidden="1"/>
    </xf>
    <xf numFmtId="177" fontId="15" fillId="7" borderId="41" xfId="4" applyNumberFormat="1" applyFont="1" applyFill="1" applyBorder="1" applyAlignment="1" applyProtection="1">
      <alignment horizontal="center" vertical="center"/>
      <protection hidden="1"/>
    </xf>
    <xf numFmtId="0" fontId="15" fillId="7" borderId="31" xfId="0" applyFont="1" applyFill="1" applyBorder="1" applyAlignment="1" applyProtection="1">
      <alignment horizontal="left" vertical="center"/>
      <protection hidden="1"/>
    </xf>
    <xf numFmtId="2" fontId="12" fillId="2" borderId="19" xfId="0" applyNumberFormat="1" applyFont="1" applyFill="1" applyBorder="1" applyAlignment="1" applyProtection="1">
      <alignment horizontal="center" vertical="center"/>
      <protection hidden="1"/>
    </xf>
    <xf numFmtId="2" fontId="12" fillId="2" borderId="14" xfId="0" applyNumberFormat="1" applyFont="1" applyFill="1" applyBorder="1" applyAlignment="1" applyProtection="1">
      <alignment horizontal="center" vertical="center"/>
      <protection hidden="1"/>
    </xf>
    <xf numFmtId="2" fontId="12" fillId="2" borderId="42" xfId="0" applyNumberFormat="1" applyFont="1" applyFill="1" applyBorder="1" applyAlignment="1" applyProtection="1">
      <alignment horizontal="center" vertical="center"/>
      <protection hidden="1"/>
    </xf>
    <xf numFmtId="3" fontId="12" fillId="2" borderId="38" xfId="0" applyNumberFormat="1" applyFont="1" applyFill="1" applyBorder="1" applyAlignment="1" applyProtection="1">
      <alignment horizontal="center" vertical="center"/>
      <protection hidden="1"/>
    </xf>
    <xf numFmtId="3" fontId="12" fillId="2" borderId="14" xfId="0" applyNumberFormat="1" applyFont="1" applyFill="1" applyBorder="1" applyAlignment="1" applyProtection="1">
      <alignment horizontal="center" vertical="center"/>
      <protection hidden="1"/>
    </xf>
    <xf numFmtId="3" fontId="12" fillId="2" borderId="35" xfId="0" applyNumberFormat="1" applyFont="1" applyFill="1" applyBorder="1" applyAlignment="1" applyProtection="1">
      <alignment horizontal="center" vertical="center"/>
      <protection hidden="1"/>
    </xf>
    <xf numFmtId="0" fontId="15" fillId="10" borderId="19" xfId="0" applyFont="1" applyFill="1" applyBorder="1" applyAlignment="1" applyProtection="1">
      <alignment horizontal="center" vertical="center" wrapText="1"/>
      <protection hidden="1"/>
    </xf>
    <xf numFmtId="0" fontId="15" fillId="10" borderId="14" xfId="0" applyFont="1" applyFill="1" applyBorder="1" applyAlignment="1" applyProtection="1">
      <alignment horizontal="center" vertical="center" wrapText="1"/>
      <protection hidden="1"/>
    </xf>
    <xf numFmtId="0" fontId="15" fillId="10" borderId="35" xfId="0" applyFont="1" applyFill="1" applyBorder="1" applyAlignment="1" applyProtection="1">
      <alignment horizontal="center" vertical="center" wrapText="1"/>
      <protection hidden="1"/>
    </xf>
    <xf numFmtId="0" fontId="15" fillId="4" borderId="38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42" xfId="0" applyFont="1" applyFill="1" applyBorder="1" applyAlignment="1" applyProtection="1">
      <alignment horizontal="center" vertical="center" wrapText="1"/>
      <protection hidden="1"/>
    </xf>
    <xf numFmtId="0" fontId="15" fillId="4" borderId="19" xfId="0" applyFont="1" applyFill="1" applyBorder="1" applyAlignment="1" applyProtection="1">
      <alignment horizontal="center" vertical="center" wrapText="1"/>
      <protection hidden="1"/>
    </xf>
    <xf numFmtId="0" fontId="15" fillId="4" borderId="35" xfId="0" applyFont="1" applyFill="1" applyBorder="1" applyAlignment="1" applyProtection="1">
      <alignment horizontal="center" vertical="center" wrapText="1"/>
      <protection hidden="1"/>
    </xf>
    <xf numFmtId="3" fontId="12" fillId="2" borderId="56" xfId="0" applyNumberFormat="1" applyFont="1" applyFill="1" applyBorder="1" applyAlignment="1" applyProtection="1">
      <alignment horizontal="center" vertical="center"/>
      <protection hidden="1"/>
    </xf>
    <xf numFmtId="3" fontId="12" fillId="2" borderId="16" xfId="0" applyNumberFormat="1" applyFont="1" applyFill="1" applyBorder="1" applyAlignment="1" applyProtection="1">
      <alignment horizontal="center" vertical="center"/>
      <protection hidden="1"/>
    </xf>
    <xf numFmtId="3" fontId="12" fillId="2" borderId="15" xfId="0" applyNumberFormat="1" applyFont="1" applyFill="1" applyBorder="1" applyAlignment="1" applyProtection="1">
      <alignment horizontal="center" vertical="center"/>
      <protection hidden="1"/>
    </xf>
    <xf numFmtId="3" fontId="12" fillId="2" borderId="22" xfId="0" applyNumberFormat="1" applyFont="1" applyFill="1" applyBorder="1" applyAlignment="1" applyProtection="1">
      <alignment horizontal="center" vertical="center"/>
      <protection hidden="1"/>
    </xf>
    <xf numFmtId="3" fontId="12" fillId="2" borderId="37" xfId="0" applyNumberFormat="1" applyFont="1" applyFill="1" applyBorder="1" applyAlignment="1" applyProtection="1">
      <alignment horizontal="center" vertical="center"/>
      <protection hidden="1"/>
    </xf>
    <xf numFmtId="176" fontId="12" fillId="6" borderId="36" xfId="0" applyNumberFormat="1" applyFont="1" applyFill="1" applyBorder="1" applyAlignment="1" applyProtection="1">
      <alignment horizontal="center" vertical="center"/>
      <protection hidden="1"/>
    </xf>
    <xf numFmtId="176" fontId="12" fillId="6" borderId="57" xfId="0" applyNumberFormat="1" applyFont="1" applyFill="1" applyBorder="1" applyAlignment="1" applyProtection="1">
      <alignment horizontal="center" vertical="center"/>
      <protection hidden="1"/>
    </xf>
    <xf numFmtId="0" fontId="15" fillId="11" borderId="19" xfId="0" applyFont="1" applyFill="1" applyBorder="1" applyAlignment="1" applyProtection="1">
      <alignment horizontal="center" vertical="center"/>
      <protection hidden="1"/>
    </xf>
    <xf numFmtId="0" fontId="15" fillId="11" borderId="35" xfId="0" applyFont="1" applyFill="1" applyBorder="1" applyAlignment="1" applyProtection="1">
      <alignment horizontal="center" vertical="center"/>
      <protection hidden="1"/>
    </xf>
    <xf numFmtId="0" fontId="15" fillId="8" borderId="19" xfId="0" applyFont="1" applyFill="1" applyBorder="1" applyAlignment="1" applyProtection="1">
      <alignment horizontal="left" vertical="center"/>
      <protection hidden="1"/>
    </xf>
    <xf numFmtId="0" fontId="15" fillId="8" borderId="14" xfId="0" applyFont="1" applyFill="1" applyBorder="1" applyAlignment="1" applyProtection="1">
      <alignment horizontal="left" vertical="center"/>
      <protection hidden="1"/>
    </xf>
    <xf numFmtId="0" fontId="15" fillId="8" borderId="35" xfId="0" applyFont="1" applyFill="1" applyBorder="1" applyAlignment="1" applyProtection="1">
      <alignment horizontal="left" vertical="center"/>
      <protection hidden="1"/>
    </xf>
    <xf numFmtId="0" fontId="27" fillId="3" borderId="0" xfId="0" applyFont="1" applyFill="1" applyAlignment="1" applyProtection="1">
      <alignment horizontal="left" vertical="top" wrapText="1"/>
      <protection hidden="1"/>
    </xf>
    <xf numFmtId="0" fontId="30" fillId="0" borderId="0" xfId="0" applyFont="1" applyAlignment="1" applyProtection="1">
      <alignment horizontal="left" vertical="top" wrapText="1"/>
      <protection hidden="1"/>
    </xf>
    <xf numFmtId="3" fontId="12" fillId="2" borderId="21" xfId="0" applyNumberFormat="1" applyFont="1" applyFill="1" applyBorder="1" applyAlignment="1" applyProtection="1">
      <alignment horizontal="center" vertical="center"/>
      <protection hidden="1"/>
    </xf>
    <xf numFmtId="3" fontId="12" fillId="2" borderId="24" xfId="0" applyNumberFormat="1" applyFont="1" applyFill="1" applyBorder="1" applyAlignment="1" applyProtection="1">
      <alignment horizontal="center" vertical="center"/>
      <protection hidden="1"/>
    </xf>
    <xf numFmtId="10" fontId="15" fillId="0" borderId="0" xfId="7" applyNumberFormat="1" applyFont="1" applyAlignment="1" applyProtection="1">
      <alignment horizontal="center" vertical="center" wrapText="1"/>
      <protection hidden="1"/>
    </xf>
    <xf numFmtId="165" fontId="15" fillId="3" borderId="19" xfId="4" applyFont="1" applyFill="1" applyBorder="1" applyAlignment="1" applyProtection="1">
      <alignment horizontal="center" vertical="center"/>
      <protection hidden="1"/>
    </xf>
    <xf numFmtId="165" fontId="15" fillId="3" borderId="14" xfId="4" applyFont="1" applyFill="1" applyBorder="1" applyAlignment="1" applyProtection="1">
      <alignment horizontal="center" vertical="center"/>
      <protection hidden="1"/>
    </xf>
    <xf numFmtId="165" fontId="15" fillId="3" borderId="35" xfId="4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 vertical="top" wrapText="1"/>
      <protection hidden="1"/>
    </xf>
    <xf numFmtId="177" fontId="37" fillId="0" borderId="61" xfId="0" applyNumberFormat="1" applyFont="1" applyBorder="1" applyAlignment="1" applyProtection="1">
      <alignment horizontal="center" vertical="center"/>
      <protection hidden="1"/>
    </xf>
    <xf numFmtId="177" fontId="37" fillId="0" borderId="29" xfId="0" applyNumberFormat="1" applyFont="1" applyBorder="1" applyAlignment="1" applyProtection="1">
      <alignment horizontal="center" vertical="center"/>
      <protection hidden="1"/>
    </xf>
    <xf numFmtId="0" fontId="12" fillId="2" borderId="31" xfId="0" applyFont="1" applyFill="1" applyBorder="1" applyAlignment="1" applyProtection="1">
      <alignment horizontal="left" vertical="center" wrapText="1"/>
      <protection hidden="1"/>
    </xf>
    <xf numFmtId="0" fontId="12" fillId="2" borderId="24" xfId="0" applyFont="1" applyFill="1" applyBorder="1" applyAlignment="1" applyProtection="1">
      <alignment horizontal="left" vertical="center" wrapText="1"/>
      <protection hidden="1"/>
    </xf>
    <xf numFmtId="0" fontId="12" fillId="2" borderId="58" xfId="0" applyFont="1" applyFill="1" applyBorder="1" applyAlignment="1" applyProtection="1">
      <alignment horizontal="left" vertical="center" wrapText="1"/>
      <protection hidden="1"/>
    </xf>
    <xf numFmtId="0" fontId="12" fillId="2" borderId="59" xfId="0" applyFont="1" applyFill="1" applyBorder="1" applyAlignment="1" applyProtection="1">
      <alignment horizontal="left" vertical="center" wrapText="1"/>
      <protection hidden="1"/>
    </xf>
    <xf numFmtId="176" fontId="12" fillId="5" borderId="24" xfId="0" applyNumberFormat="1" applyFont="1" applyFill="1" applyBorder="1" applyAlignment="1" applyProtection="1">
      <alignment horizontal="center" vertical="center"/>
      <protection hidden="1"/>
    </xf>
    <xf numFmtId="176" fontId="12" fillId="5" borderId="41" xfId="0" applyNumberFormat="1" applyFont="1" applyFill="1" applyBorder="1" applyAlignment="1" applyProtection="1">
      <alignment horizontal="center" vertical="center"/>
      <protection hidden="1"/>
    </xf>
    <xf numFmtId="174" fontId="12" fillId="0" borderId="43" xfId="0" applyNumberFormat="1" applyFont="1" applyBorder="1" applyAlignment="1" applyProtection="1">
      <alignment horizontal="left" vertical="center" wrapText="1"/>
      <protection hidden="1"/>
    </xf>
    <xf numFmtId="174" fontId="12" fillId="0" borderId="23" xfId="0" applyNumberFormat="1" applyFont="1" applyBorder="1" applyAlignment="1" applyProtection="1">
      <alignment horizontal="left" vertical="center" wrapText="1"/>
      <protection hidden="1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2" fillId="0" borderId="24" xfId="0" applyFont="1" applyBorder="1" applyAlignment="1" applyProtection="1">
      <alignment horizontal="left" vertical="center" wrapText="1"/>
      <protection hidden="1"/>
    </xf>
    <xf numFmtId="0" fontId="15" fillId="8" borderId="60" xfId="0" applyFont="1" applyFill="1" applyBorder="1" applyAlignment="1" applyProtection="1">
      <alignment horizontal="center" vertical="center"/>
      <protection hidden="1"/>
    </xf>
    <xf numFmtId="0" fontId="15" fillId="8" borderId="47" xfId="0" applyFont="1" applyFill="1" applyBorder="1" applyAlignment="1" applyProtection="1">
      <alignment horizontal="center" vertical="center"/>
      <protection hidden="1"/>
    </xf>
    <xf numFmtId="0" fontId="15" fillId="8" borderId="46" xfId="0" applyFont="1" applyFill="1" applyBorder="1" applyAlignment="1" applyProtection="1">
      <alignment horizontal="center" vertical="center"/>
      <protection hidden="1"/>
    </xf>
    <xf numFmtId="0" fontId="12" fillId="2" borderId="30" xfId="0" applyFont="1" applyFill="1" applyBorder="1" applyAlignment="1" applyProtection="1">
      <alignment horizontal="left" vertical="center" wrapText="1"/>
      <protection hidden="1"/>
    </xf>
    <xf numFmtId="0" fontId="12" fillId="3" borderId="48" xfId="0" applyFont="1" applyFill="1" applyBorder="1" applyAlignment="1" applyProtection="1">
      <alignment horizontal="left" vertical="center" wrapText="1"/>
      <protection hidden="1"/>
    </xf>
    <xf numFmtId="0" fontId="12" fillId="2" borderId="43" xfId="0" applyFont="1" applyFill="1" applyBorder="1" applyAlignment="1" applyProtection="1">
      <alignment horizontal="left" vertical="center" wrapText="1"/>
      <protection hidden="1"/>
    </xf>
    <xf numFmtId="0" fontId="12" fillId="2" borderId="23" xfId="0" applyFont="1" applyFill="1" applyBorder="1" applyAlignment="1" applyProtection="1">
      <alignment horizontal="left" vertical="center" wrapText="1"/>
      <protection hidden="1"/>
    </xf>
    <xf numFmtId="176" fontId="12" fillId="5" borderId="23" xfId="0" applyNumberFormat="1" applyFont="1" applyFill="1" applyBorder="1" applyAlignment="1" applyProtection="1">
      <alignment horizontal="center" vertical="center"/>
      <protection hidden="1"/>
    </xf>
    <xf numFmtId="176" fontId="12" fillId="5" borderId="40" xfId="0" applyNumberFormat="1" applyFont="1" applyFill="1" applyBorder="1" applyAlignment="1" applyProtection="1">
      <alignment horizontal="center" vertical="center"/>
      <protection hidden="1"/>
    </xf>
    <xf numFmtId="176" fontId="12" fillId="6" borderId="59" xfId="0" applyNumberFormat="1" applyFont="1" applyFill="1" applyBorder="1" applyAlignment="1" applyProtection="1">
      <alignment horizontal="center" vertical="center"/>
      <protection hidden="1"/>
    </xf>
    <xf numFmtId="176" fontId="12" fillId="6" borderId="63" xfId="0" applyNumberFormat="1" applyFont="1" applyFill="1" applyBorder="1" applyAlignment="1" applyProtection="1">
      <alignment horizontal="center" vertical="center"/>
      <protection hidden="1"/>
    </xf>
    <xf numFmtId="176" fontId="12" fillId="6" borderId="23" xfId="0" applyNumberFormat="1" applyFont="1" applyFill="1" applyBorder="1" applyAlignment="1" applyProtection="1">
      <alignment horizontal="center" vertical="center"/>
      <protection hidden="1"/>
    </xf>
    <xf numFmtId="176" fontId="12" fillId="6" borderId="40" xfId="0" applyNumberFormat="1" applyFont="1" applyFill="1" applyBorder="1" applyAlignment="1" applyProtection="1">
      <alignment horizontal="center" vertical="center"/>
      <protection hidden="1"/>
    </xf>
    <xf numFmtId="174" fontId="12" fillId="0" borderId="64" xfId="0" applyNumberFormat="1" applyFont="1" applyBorder="1" applyAlignment="1" applyProtection="1">
      <alignment horizontal="left" vertical="center" wrapText="1"/>
      <protection hidden="1"/>
    </xf>
    <xf numFmtId="174" fontId="12" fillId="0" borderId="36" xfId="0" applyNumberFormat="1" applyFont="1" applyBorder="1" applyAlignment="1" applyProtection="1">
      <alignment horizontal="left" vertical="center" wrapText="1"/>
      <protection hidden="1"/>
    </xf>
    <xf numFmtId="174" fontId="12" fillId="0" borderId="30" xfId="0" applyNumberFormat="1" applyFont="1" applyBorder="1" applyAlignment="1" applyProtection="1">
      <alignment horizontal="left" vertical="center" wrapText="1"/>
      <protection hidden="1"/>
    </xf>
    <xf numFmtId="174" fontId="12" fillId="0" borderId="48" xfId="0" applyNumberFormat="1" applyFont="1" applyBorder="1" applyAlignment="1" applyProtection="1">
      <alignment horizontal="left" vertical="center" wrapText="1"/>
      <protection hidden="1"/>
    </xf>
    <xf numFmtId="164" fontId="12" fillId="7" borderId="24" xfId="4" applyNumberFormat="1" applyFont="1" applyFill="1" applyBorder="1" applyAlignment="1" applyProtection="1">
      <alignment horizontal="center" vertical="center"/>
      <protection hidden="1"/>
    </xf>
    <xf numFmtId="164" fontId="12" fillId="7" borderId="41" xfId="4" applyNumberFormat="1" applyFont="1" applyFill="1" applyBorder="1" applyAlignment="1" applyProtection="1">
      <alignment horizontal="center" vertical="center"/>
      <protection hidden="1"/>
    </xf>
    <xf numFmtId="0" fontId="30" fillId="0" borderId="67" xfId="0" applyFont="1" applyBorder="1" applyAlignment="1" applyProtection="1">
      <alignment horizontal="center" vertical="center" wrapText="1"/>
      <protection hidden="1"/>
    </xf>
    <xf numFmtId="177" fontId="37" fillId="0" borderId="22" xfId="4" applyNumberFormat="1" applyFont="1" applyFill="1" applyBorder="1" applyAlignment="1" applyProtection="1">
      <alignment horizontal="center" vertical="center"/>
      <protection hidden="1"/>
    </xf>
    <xf numFmtId="0" fontId="18" fillId="12" borderId="19" xfId="0" applyFont="1" applyFill="1" applyBorder="1" applyAlignment="1" applyProtection="1">
      <alignment horizontal="center" vertical="center"/>
      <protection hidden="1"/>
    </xf>
    <xf numFmtId="0" fontId="18" fillId="12" borderId="14" xfId="0" applyFont="1" applyFill="1" applyBorder="1" applyAlignment="1" applyProtection="1">
      <alignment horizontal="center" vertical="center"/>
      <protection hidden="1"/>
    </xf>
    <xf numFmtId="0" fontId="18" fillId="12" borderId="35" xfId="0" applyFont="1" applyFill="1" applyBorder="1" applyAlignment="1" applyProtection="1">
      <alignment horizontal="center" vertical="center"/>
      <protection hidden="1"/>
    </xf>
    <xf numFmtId="177" fontId="13" fillId="0" borderId="73" xfId="4" applyNumberFormat="1" applyFont="1" applyFill="1" applyBorder="1" applyAlignment="1" applyProtection="1">
      <alignment horizontal="center" vertical="center"/>
      <protection hidden="1"/>
    </xf>
    <xf numFmtId="177" fontId="13" fillId="0" borderId="74" xfId="4" applyNumberFormat="1" applyFont="1" applyFill="1" applyBorder="1" applyAlignment="1" applyProtection="1">
      <alignment horizontal="center" vertical="center"/>
      <protection hidden="1"/>
    </xf>
    <xf numFmtId="177" fontId="13" fillId="0" borderId="75" xfId="4" applyNumberFormat="1" applyFont="1" applyFill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12" fillId="0" borderId="44" xfId="0" applyFont="1" applyBorder="1" applyAlignment="1" applyProtection="1">
      <alignment horizontal="left" vertical="center" wrapText="1"/>
      <protection hidden="1"/>
    </xf>
    <xf numFmtId="0" fontId="12" fillId="0" borderId="62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45" xfId="0" applyFont="1" applyBorder="1" applyAlignment="1" applyProtection="1">
      <alignment horizontal="left" vertical="center" wrapText="1"/>
      <protection hidden="1"/>
    </xf>
    <xf numFmtId="177" fontId="12" fillId="2" borderId="59" xfId="4" applyNumberFormat="1" applyFont="1" applyFill="1" applyBorder="1" applyAlignment="1" applyProtection="1">
      <alignment horizontal="center" vertical="center"/>
      <protection hidden="1"/>
    </xf>
    <xf numFmtId="177" fontId="12" fillId="2" borderId="36" xfId="4" applyNumberFormat="1" applyFont="1" applyFill="1" applyBorder="1" applyAlignment="1" applyProtection="1">
      <alignment horizontal="center" vertical="center"/>
      <protection hidden="1"/>
    </xf>
    <xf numFmtId="0" fontId="1" fillId="0" borderId="0" xfId="8" applyAlignment="1">
      <alignment horizontal="justify" vertical="top"/>
    </xf>
    <xf numFmtId="0" fontId="6" fillId="0" borderId="19" xfId="8" applyFont="1" applyBorder="1" applyAlignment="1">
      <alignment horizontal="center" vertical="top" wrapText="1"/>
    </xf>
    <xf numFmtId="0" fontId="6" fillId="0" borderId="35" xfId="8" applyFont="1" applyBorder="1" applyAlignment="1">
      <alignment horizontal="center" vertical="top" wrapText="1"/>
    </xf>
  </cellXfs>
  <cellStyles count="12">
    <cellStyle name="Hipervínculo" xfId="1" builtinId="8"/>
    <cellStyle name="Millares" xfId="2" builtinId="3"/>
    <cellStyle name="Millares 2" xfId="3" xr:uid="{00000000-0005-0000-0000-000002000000}"/>
    <cellStyle name="Moneda" xfId="4" builtinId="4"/>
    <cellStyle name="Moneda 2" xfId="5" xr:uid="{00000000-0005-0000-0000-000004000000}"/>
    <cellStyle name="Moneda 3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1" xr:uid="{00000000-0005-0000-0000-00000A000000}"/>
    <cellStyle name="Porcentaj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3079750</xdr:colOff>
      <xdr:row>0</xdr:row>
      <xdr:rowOff>256886</xdr:rowOff>
    </xdr:from>
    <xdr:to>
      <xdr:col>20</xdr:col>
      <xdr:colOff>28615</xdr:colOff>
      <xdr:row>5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14500" y="256886"/>
          <a:ext cx="2489240" cy="12988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U4117"/>
  <sheetViews>
    <sheetView showGridLines="0" tabSelected="1" topLeftCell="A14" zoomScale="65" zoomScaleNormal="85" zoomScaleSheetLayoutView="55" zoomScalePageLayoutView="25" workbookViewId="0">
      <selection activeCell="F17" sqref="F17:H17"/>
    </sheetView>
  </sheetViews>
  <sheetFormatPr baseColWidth="10" defaultColWidth="0" defaultRowHeight="15" customHeight="1" zeroHeight="1"/>
  <cols>
    <col min="1" max="1" width="2.42578125" style="32" customWidth="1"/>
    <col min="2" max="2" width="38.85546875" style="32" customWidth="1"/>
    <col min="3" max="3" width="0.28515625" style="32" customWidth="1"/>
    <col min="4" max="4" width="9.7109375" style="32" customWidth="1"/>
    <col min="5" max="5" width="13.42578125" style="32" customWidth="1"/>
    <col min="6" max="6" width="11.28515625" style="32" customWidth="1"/>
    <col min="7" max="7" width="1.28515625" style="32" customWidth="1"/>
    <col min="8" max="8" width="26.140625" style="32" customWidth="1"/>
    <col min="9" max="9" width="23.140625" style="32" customWidth="1"/>
    <col min="10" max="10" width="21" style="32" customWidth="1"/>
    <col min="11" max="11" width="6.5703125" style="32" customWidth="1"/>
    <col min="12" max="12" width="1.7109375" style="32" customWidth="1"/>
    <col min="13" max="13" width="20.140625" style="64" customWidth="1"/>
    <col min="14" max="14" width="17.28515625" style="64" customWidth="1"/>
    <col min="15" max="15" width="3.28515625" style="64" customWidth="1"/>
    <col min="16" max="16" width="46.42578125" style="32" customWidth="1"/>
    <col min="17" max="17" width="2.28515625" style="32" customWidth="1"/>
    <col min="18" max="18" width="66.85546875" style="32" hidden="1" customWidth="1"/>
    <col min="19" max="19" width="13.5703125" style="32" customWidth="1"/>
    <col min="20" max="20" width="20.7109375" style="32" customWidth="1"/>
    <col min="21" max="21" width="3.5703125" style="32" customWidth="1"/>
    <col min="22" max="22" width="26.28515625" style="32" hidden="1" customWidth="1"/>
    <col min="23" max="23" width="16.85546875" style="32" hidden="1" customWidth="1"/>
    <col min="24" max="24" width="29" style="32" hidden="1" customWidth="1"/>
    <col min="25" max="25" width="31.28515625" style="32" hidden="1" customWidth="1"/>
    <col min="26" max="27" width="11.42578125" style="32" hidden="1" customWidth="1"/>
    <col min="28" max="28" width="19.42578125" style="32" hidden="1" customWidth="1"/>
    <col min="29" max="29" width="11.42578125" style="32" hidden="1" customWidth="1"/>
    <col min="30" max="30" width="14.7109375" style="32" hidden="1" customWidth="1"/>
    <col min="31" max="32" width="11.42578125" style="32" hidden="1" customWidth="1"/>
    <col min="33" max="255" width="9.28515625" style="32" hidden="1" customWidth="1"/>
    <col min="256" max="16384" width="33.140625" style="32" hidden="1"/>
  </cols>
  <sheetData>
    <row r="1" spans="1:25" ht="36.7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0"/>
      <c r="O1" s="30"/>
      <c r="P1" s="29"/>
      <c r="Q1" s="29"/>
      <c r="R1" s="29"/>
      <c r="S1" s="29"/>
      <c r="T1" s="29"/>
      <c r="U1" s="31"/>
    </row>
    <row r="2" spans="1:25" ht="17.25" customHeight="1">
      <c r="A2" s="352" t="s">
        <v>136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3"/>
      <c r="V2" s="352"/>
      <c r="W2" s="352"/>
      <c r="X2" s="352"/>
      <c r="Y2" s="352"/>
    </row>
    <row r="3" spans="1:25" ht="19.5" customHeight="1">
      <c r="A3" s="352" t="s">
        <v>133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3"/>
    </row>
    <row r="4" spans="1:25" ht="18.75" customHeight="1">
      <c r="A4" s="352" t="s">
        <v>128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3"/>
    </row>
    <row r="5" spans="1:25" ht="27" customHeight="1">
      <c r="A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  <c r="N5" s="35"/>
      <c r="O5" s="35"/>
      <c r="P5" s="34"/>
      <c r="Q5" s="36"/>
      <c r="R5" s="36"/>
      <c r="S5" s="36"/>
      <c r="T5" s="36"/>
      <c r="U5" s="37"/>
    </row>
    <row r="6" spans="1:25" ht="24" customHeight="1">
      <c r="A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  <c r="N6" s="35"/>
      <c r="O6" s="35"/>
      <c r="P6" s="34"/>
      <c r="Q6" s="38"/>
      <c r="R6" s="38"/>
      <c r="S6" s="38"/>
      <c r="T6" s="38"/>
      <c r="U6" s="37"/>
    </row>
    <row r="7" spans="1:25" ht="24" customHeight="1">
      <c r="A7" s="33"/>
      <c r="B7" s="350" t="s">
        <v>135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7"/>
    </row>
    <row r="8" spans="1:25" ht="3" customHeight="1">
      <c r="A8" s="39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40"/>
    </row>
    <row r="9" spans="1:25" ht="22.5" customHeight="1">
      <c r="A9" s="39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41"/>
      <c r="X9" s="42">
        <v>0.52200000000000002</v>
      </c>
    </row>
    <row r="10" spans="1:25" ht="34.5" customHeight="1">
      <c r="A10" s="39"/>
      <c r="B10" s="415" t="s">
        <v>124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3"/>
      <c r="X10" s="44">
        <v>1.044</v>
      </c>
    </row>
    <row r="11" spans="1:25" s="47" customFormat="1" ht="27" customHeight="1">
      <c r="A11" s="45"/>
      <c r="B11" s="416" t="s">
        <v>90</v>
      </c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6"/>
      <c r="X11" s="47">
        <v>2.4359999999999999</v>
      </c>
    </row>
    <row r="12" spans="1:25" s="47" customFormat="1" ht="111" customHeight="1">
      <c r="A12" s="48"/>
      <c r="B12" s="417" t="s">
        <v>134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9"/>
      <c r="X12" s="47">
        <v>4.3499999999999996</v>
      </c>
    </row>
    <row r="13" spans="1:25" ht="30" customHeight="1">
      <c r="A13" s="39"/>
      <c r="B13" s="420" t="s">
        <v>122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50"/>
      <c r="X13" s="32">
        <v>6.96</v>
      </c>
    </row>
    <row r="14" spans="1:25" ht="3.75" customHeight="1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53"/>
      <c r="O14" s="54"/>
      <c r="P14" s="55"/>
      <c r="Q14" s="55"/>
      <c r="R14" s="55"/>
      <c r="S14" s="55"/>
      <c r="T14" s="55"/>
      <c r="U14" s="56"/>
    </row>
    <row r="15" spans="1:25" ht="25.5" customHeight="1">
      <c r="A15" s="51"/>
      <c r="B15" s="400" t="s">
        <v>75</v>
      </c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57"/>
    </row>
    <row r="16" spans="1:25" ht="22.5" customHeight="1">
      <c r="A16" s="51"/>
      <c r="B16" s="402" t="s">
        <v>43</v>
      </c>
      <c r="C16" s="402"/>
      <c r="D16" s="402"/>
      <c r="E16" s="402"/>
      <c r="F16" s="379" t="s">
        <v>27</v>
      </c>
      <c r="G16" s="379"/>
      <c r="H16" s="379"/>
      <c r="I16" s="379" t="s">
        <v>0</v>
      </c>
      <c r="J16" s="379"/>
      <c r="K16" s="379" t="s">
        <v>1</v>
      </c>
      <c r="L16" s="379"/>
      <c r="M16" s="379"/>
      <c r="N16" s="379"/>
      <c r="O16" s="54"/>
      <c r="P16" s="405" t="s">
        <v>28</v>
      </c>
      <c r="Q16" s="405"/>
      <c r="R16" s="405"/>
      <c r="S16" s="406"/>
      <c r="T16" s="406"/>
      <c r="U16" s="58"/>
    </row>
    <row r="17" spans="1:36" ht="59.25" customHeight="1">
      <c r="A17" s="59"/>
      <c r="B17" s="402"/>
      <c r="C17" s="402"/>
      <c r="D17" s="402"/>
      <c r="E17" s="402"/>
      <c r="F17" s="401"/>
      <c r="G17" s="401"/>
      <c r="H17" s="401"/>
      <c r="I17" s="401"/>
      <c r="J17" s="401"/>
      <c r="K17" s="401"/>
      <c r="L17" s="401"/>
      <c r="M17" s="401"/>
      <c r="N17" s="401"/>
      <c r="O17" s="60"/>
      <c r="P17" s="407" t="s">
        <v>95</v>
      </c>
      <c r="Q17" s="407"/>
      <c r="R17" s="407"/>
      <c r="S17" s="404"/>
      <c r="T17" s="404"/>
      <c r="U17" s="58"/>
      <c r="AD17" s="44"/>
      <c r="AE17" s="44"/>
      <c r="AF17" s="44"/>
      <c r="AG17" s="44"/>
      <c r="AH17" s="44"/>
      <c r="AI17" s="44"/>
      <c r="AJ17" s="44"/>
    </row>
    <row r="18" spans="1:36" ht="4.5" customHeight="1">
      <c r="A18" s="61"/>
      <c r="B18" s="62"/>
      <c r="C18" s="63"/>
      <c r="O18" s="65"/>
      <c r="P18" s="403"/>
      <c r="Q18" s="403"/>
      <c r="R18" s="403"/>
      <c r="S18" s="403"/>
      <c r="T18" s="403"/>
      <c r="U18" s="66"/>
      <c r="AD18" s="44"/>
      <c r="AE18" s="44"/>
      <c r="AF18" s="44"/>
      <c r="AG18" s="44"/>
      <c r="AH18" s="44"/>
      <c r="AI18" s="44"/>
      <c r="AJ18" s="44"/>
    </row>
    <row r="19" spans="1:36" ht="29.25" customHeight="1">
      <c r="A19" s="33"/>
      <c r="B19" s="365" t="s">
        <v>2</v>
      </c>
      <c r="C19" s="365"/>
      <c r="D19" s="67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68"/>
      <c r="P19" s="366" t="s">
        <v>42</v>
      </c>
      <c r="Q19" s="366"/>
      <c r="R19" s="366"/>
      <c r="S19" s="408"/>
      <c r="T19" s="408"/>
      <c r="U19" s="69"/>
      <c r="AD19" s="44"/>
      <c r="AE19" s="44"/>
      <c r="AF19" s="44"/>
      <c r="AG19" s="44"/>
      <c r="AH19" s="44"/>
      <c r="AI19" s="44"/>
      <c r="AJ19" s="44"/>
    </row>
    <row r="20" spans="1:36" s="76" customFormat="1" ht="6" customHeight="1">
      <c r="A20" s="70"/>
      <c r="B20" s="71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3"/>
      <c r="N20" s="73"/>
      <c r="O20" s="74"/>
      <c r="P20" s="409"/>
      <c r="Q20" s="409"/>
      <c r="R20" s="409"/>
      <c r="S20" s="409"/>
      <c r="T20" s="409"/>
      <c r="U20" s="75"/>
      <c r="AD20" s="77"/>
      <c r="AE20" s="77"/>
      <c r="AF20" s="77"/>
      <c r="AG20" s="77"/>
      <c r="AH20" s="77"/>
      <c r="AI20" s="77"/>
      <c r="AJ20" s="77"/>
    </row>
    <row r="21" spans="1:36" s="76" customFormat="1" ht="26.25" customHeight="1">
      <c r="A21" s="70"/>
      <c r="B21" s="365" t="s">
        <v>20</v>
      </c>
      <c r="C21" s="365"/>
      <c r="D21" s="78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79"/>
      <c r="P21" s="365" t="s">
        <v>82</v>
      </c>
      <c r="Q21" s="365"/>
      <c r="R21" s="365"/>
      <c r="S21" s="411"/>
      <c r="T21" s="411"/>
      <c r="U21" s="80"/>
      <c r="Y21" s="81"/>
    </row>
    <row r="22" spans="1:36" s="76" customFormat="1" ht="8.25" customHeight="1">
      <c r="A22" s="70"/>
      <c r="B22" s="72"/>
      <c r="D22" s="82"/>
      <c r="E22" s="82"/>
      <c r="F22" s="82"/>
      <c r="G22" s="82"/>
      <c r="H22" s="82"/>
      <c r="I22" s="82"/>
      <c r="J22" s="82"/>
      <c r="K22" s="82"/>
      <c r="L22" s="82"/>
      <c r="M22" s="83"/>
      <c r="N22" s="83"/>
      <c r="O22" s="83"/>
      <c r="U22" s="80"/>
      <c r="Y22" s="81"/>
    </row>
    <row r="23" spans="1:36" ht="27.75" customHeight="1">
      <c r="A23" s="33"/>
      <c r="B23" s="360" t="s">
        <v>92</v>
      </c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84"/>
      <c r="Y23" s="81"/>
    </row>
    <row r="24" spans="1:36" s="89" customFormat="1" ht="75.75" customHeight="1">
      <c r="A24" s="85"/>
      <c r="B24" s="381" t="s">
        <v>87</v>
      </c>
      <c r="C24" s="381"/>
      <c r="D24" s="381"/>
      <c r="E24" s="381" t="s">
        <v>33</v>
      </c>
      <c r="F24" s="381"/>
      <c r="G24" s="381"/>
      <c r="H24" s="86" t="s">
        <v>125</v>
      </c>
      <c r="I24" s="412" t="s">
        <v>52</v>
      </c>
      <c r="J24" s="412"/>
      <c r="K24" s="412"/>
      <c r="L24" s="412"/>
      <c r="M24" s="381" t="s">
        <v>34</v>
      </c>
      <c r="N24" s="381"/>
      <c r="O24" s="381"/>
      <c r="P24" s="381" t="s">
        <v>29</v>
      </c>
      <c r="Q24" s="381"/>
      <c r="R24" s="87" t="s">
        <v>103</v>
      </c>
      <c r="S24" s="381" t="s">
        <v>96</v>
      </c>
      <c r="T24" s="381"/>
      <c r="U24" s="88"/>
      <c r="V24" s="347" t="s">
        <v>132</v>
      </c>
      <c r="X24" s="90"/>
      <c r="Z24" s="89" t="s">
        <v>46</v>
      </c>
      <c r="AA24" s="89" t="s">
        <v>47</v>
      </c>
    </row>
    <row r="25" spans="1:36" ht="28.5" customHeight="1">
      <c r="A25" s="91"/>
      <c r="B25" s="381" t="s">
        <v>32</v>
      </c>
      <c r="C25" s="381"/>
      <c r="D25" s="381"/>
      <c r="E25" s="359"/>
      <c r="F25" s="359"/>
      <c r="G25" s="359"/>
      <c r="H25" s="27"/>
      <c r="I25" s="371"/>
      <c r="J25" s="371"/>
      <c r="K25" s="371"/>
      <c r="L25" s="371"/>
      <c r="M25" s="367"/>
      <c r="N25" s="368"/>
      <c r="O25" s="369"/>
      <c r="P25" s="367"/>
      <c r="Q25" s="369"/>
      <c r="R25" s="349">
        <v>1</v>
      </c>
      <c r="S25" s="370"/>
      <c r="T25" s="370"/>
      <c r="U25" s="92"/>
      <c r="V25" s="348"/>
      <c r="W25" s="32">
        <f>+(R25/SUM($R$25:$R$29))</f>
        <v>0.2</v>
      </c>
      <c r="X25" s="32">
        <f>+W25*$P$129</f>
        <v>19501.060000000001</v>
      </c>
      <c r="Y25" s="32" t="str">
        <f>+IF(M25="","",IF(OR(AND(M25&lt;=M26,M26&lt;=P25),AND(M25&lt;=M27,M27&lt;=P25),AND(M25&lt;=M28,M28&lt;=P25),AND(M25&lt;=M29,M29&lt;=P25),AND(M26&lt;=M25,M25&lt;=P26),,AND(M27&lt;=M25,M25&lt;=P27),,AND(M28&lt;=M25,M25&lt;=P28),,AND(M29&lt;=M25,M25&lt;=P29),),"simultaneo","consecutivo"))</f>
        <v/>
      </c>
      <c r="Z25" s="32">
        <f>+IF(Y25="consecutivo",1,0)</f>
        <v>0</v>
      </c>
      <c r="AA25" s="32">
        <f>+IF(Y25="SIMULTANEO",1,0)</f>
        <v>0</v>
      </c>
    </row>
    <row r="26" spans="1:36" ht="28.5" customHeight="1">
      <c r="A26" s="91"/>
      <c r="B26" s="381"/>
      <c r="C26" s="381"/>
      <c r="D26" s="381"/>
      <c r="E26" s="359"/>
      <c r="F26" s="359"/>
      <c r="G26" s="359"/>
      <c r="H26" s="27"/>
      <c r="I26" s="371"/>
      <c r="J26" s="371"/>
      <c r="K26" s="371"/>
      <c r="L26" s="371"/>
      <c r="M26" s="367"/>
      <c r="N26" s="368"/>
      <c r="O26" s="369"/>
      <c r="P26" s="367"/>
      <c r="Q26" s="369"/>
      <c r="R26" s="349">
        <v>1</v>
      </c>
      <c r="S26" s="370"/>
      <c r="T26" s="370"/>
      <c r="U26" s="93"/>
      <c r="V26" s="348"/>
      <c r="W26" s="32">
        <f>+(R26/SUM($R$25:$R$29))</f>
        <v>0.2</v>
      </c>
      <c r="X26" s="32">
        <f>+W26*$P$129</f>
        <v>19501.060000000001</v>
      </c>
      <c r="Y26" s="32" t="str">
        <f>+IF(M26="","",IF(OR(AND(M26&lt;=M25,M25&lt;=P26),AND(M26&lt;=M27,M27&lt;=P26),AND(M26&lt;=M28,M28&lt;=P26),AND(M26&lt;=M29,M29&lt;=P26),AND(M25&lt;=M26,M26&lt;=P25),,AND(M27&lt;=M26,M26&lt;=P27),,AND(M28&lt;=M26,M26&lt;=P28),,AND(M29&lt;=M26,M26&lt;=P29),),"simultaneo","consecutivo"))</f>
        <v/>
      </c>
      <c r="Z26" s="32">
        <f>+IF(Y26="consecutivo",1,0)</f>
        <v>0</v>
      </c>
      <c r="AA26" s="32">
        <f>+IF(Y26="SIMULTANEO",1,0)</f>
        <v>0</v>
      </c>
    </row>
    <row r="27" spans="1:36" ht="28.5" customHeight="1">
      <c r="A27" s="91"/>
      <c r="B27" s="381"/>
      <c r="C27" s="381"/>
      <c r="D27" s="381"/>
      <c r="E27" s="359"/>
      <c r="F27" s="359"/>
      <c r="G27" s="359"/>
      <c r="H27" s="27"/>
      <c r="I27" s="371"/>
      <c r="J27" s="371"/>
      <c r="K27" s="371"/>
      <c r="L27" s="371"/>
      <c r="M27" s="367"/>
      <c r="N27" s="368"/>
      <c r="O27" s="369"/>
      <c r="P27" s="367"/>
      <c r="Q27" s="369"/>
      <c r="R27" s="349">
        <v>1</v>
      </c>
      <c r="S27" s="370"/>
      <c r="T27" s="370"/>
      <c r="U27" s="93"/>
      <c r="V27" s="348"/>
      <c r="W27" s="32">
        <f>+(R27/SUM($R$25:$R$29))</f>
        <v>0.2</v>
      </c>
      <c r="X27" s="32">
        <f>+W27*$P$129</f>
        <v>19501.060000000001</v>
      </c>
      <c r="Y27" s="32" t="str">
        <f>+IF(M27="","",IF(OR(AND(M27&lt;=M25,M25&lt;=P27),AND(M27&lt;=M26,M26&lt;=P27),AND(M27&lt;=M28,M28&lt;=P27),AND(M27&lt;=N29,N29&lt;=P27),AND(M25&lt;=M27,M27&lt;=P25),AND(M26&lt;=M27,M27&lt;=P26),,AND(M28&lt;=M27,M27&lt;=P28),,AND(N29&lt;=M27,M27&lt;=P29),),"simultaneo","consecutivo"))</f>
        <v/>
      </c>
      <c r="Z27" s="32">
        <f>+IF(Y27="consecutivo",1,0)</f>
        <v>0</v>
      </c>
      <c r="AA27" s="32">
        <f>+IF(Y27="SIMULTANEO",1,0)</f>
        <v>0</v>
      </c>
    </row>
    <row r="28" spans="1:36" ht="28.5" customHeight="1">
      <c r="A28" s="91"/>
      <c r="B28" s="381"/>
      <c r="C28" s="381"/>
      <c r="D28" s="381"/>
      <c r="E28" s="359"/>
      <c r="F28" s="359"/>
      <c r="G28" s="359"/>
      <c r="H28" s="27"/>
      <c r="I28" s="371"/>
      <c r="J28" s="371"/>
      <c r="K28" s="371"/>
      <c r="L28" s="371"/>
      <c r="M28" s="367"/>
      <c r="N28" s="368"/>
      <c r="O28" s="369"/>
      <c r="P28" s="367"/>
      <c r="Q28" s="369"/>
      <c r="R28" s="349">
        <v>1</v>
      </c>
      <c r="S28" s="370"/>
      <c r="T28" s="370"/>
      <c r="U28" s="93"/>
      <c r="V28" s="348"/>
      <c r="W28" s="32">
        <f>+(R28/SUM($R$25:$R$29))</f>
        <v>0.2</v>
      </c>
      <c r="X28" s="32">
        <f>+W28*$P$129</f>
        <v>19501.060000000001</v>
      </c>
      <c r="Y28" s="32" t="str">
        <f>+IF(M28="","",IF(OR(AND(M28&lt;=M25,M25&lt;=P28),AND(M28&lt;=M26,M26&lt;=P28),AND(M28&lt;=M27,M27&lt;=P28),AND(M28&lt;=M29,M29&lt;=P28),AND(M25&lt;=M28,M28&lt;=P25),AND(M26&lt;=M28,M28&lt;=P26),,AND(M27&lt;=M28,M28&lt;=P27),AND(M29&lt;=M28,M28&lt;=P29),),"simultaneo","consecutivo"))</f>
        <v/>
      </c>
      <c r="Z28" s="32">
        <f>+IF(Y28="consecutivo",1,0)</f>
        <v>0</v>
      </c>
      <c r="AA28" s="32">
        <f>+IF(Y28="SIMULTANEO",1,0)</f>
        <v>0</v>
      </c>
    </row>
    <row r="29" spans="1:36" ht="28.5" customHeight="1">
      <c r="A29" s="91"/>
      <c r="B29" s="381"/>
      <c r="C29" s="381"/>
      <c r="D29" s="381"/>
      <c r="E29" s="359"/>
      <c r="F29" s="359"/>
      <c r="G29" s="359"/>
      <c r="H29" s="27"/>
      <c r="I29" s="371"/>
      <c r="J29" s="371"/>
      <c r="K29" s="371"/>
      <c r="L29" s="371"/>
      <c r="M29" s="367"/>
      <c r="N29" s="368"/>
      <c r="O29" s="369"/>
      <c r="P29" s="367"/>
      <c r="Q29" s="369"/>
      <c r="R29" s="349">
        <v>1</v>
      </c>
      <c r="S29" s="370"/>
      <c r="T29" s="370"/>
      <c r="U29" s="93"/>
      <c r="V29" s="348"/>
      <c r="W29" s="32">
        <f>+(R29/SUM($R$25:$R$29))</f>
        <v>0.2</v>
      </c>
      <c r="X29" s="32">
        <f>+W29*$P$129</f>
        <v>19501.060000000001</v>
      </c>
      <c r="Y29" s="32" t="str">
        <f>+IF(M29="","",IF(OR(AND(M29&lt;=M25,M25&lt;=P29),AND(M29&lt;=M26,M26&lt;=P29),AND(M29&lt;=M27,M27&lt;=P29),AND(M29&lt;=M28,M28&lt;=P29),AND(M25&lt;=M29,M29&lt;=P25),AND(M26&lt;=M29,M29&lt;=P26),,AND(M27&lt;=M29,M29&lt;=P27),AND(M28&lt;=M29,M29&lt;=P28),),"simultaneo","consecutivo"))</f>
        <v/>
      </c>
      <c r="Z29" s="32">
        <f>+IF(Y29="consecutivo",1,0)</f>
        <v>0</v>
      </c>
      <c r="AA29" s="32">
        <f>+IF(Y29="SIMULTANEO",1,0)</f>
        <v>0</v>
      </c>
    </row>
    <row r="30" spans="1:36" s="89" customFormat="1" ht="38.25" customHeight="1" thickBot="1">
      <c r="A30" s="85"/>
      <c r="B30" s="381" t="s">
        <v>3</v>
      </c>
      <c r="C30" s="381"/>
      <c r="D30" s="381"/>
      <c r="E30" s="381"/>
      <c r="F30" s="381"/>
      <c r="G30" s="381"/>
      <c r="H30" s="381"/>
      <c r="I30" s="393">
        <f>SUM(I25:K29)</f>
        <v>0</v>
      </c>
      <c r="J30" s="393"/>
      <c r="K30" s="393"/>
      <c r="L30" s="393"/>
      <c r="M30" s="362"/>
      <c r="N30" s="362"/>
      <c r="O30" s="362"/>
      <c r="P30" s="362"/>
      <c r="Q30" s="362"/>
      <c r="R30" s="94">
        <f>SUM(R25:R29)</f>
        <v>5</v>
      </c>
      <c r="S30" s="95"/>
      <c r="T30" s="391"/>
      <c r="U30" s="392"/>
      <c r="V30" s="347"/>
      <c r="W30" s="96"/>
      <c r="X30" s="97"/>
    </row>
    <row r="31" spans="1:36" s="89" customFormat="1" ht="13.5" hidden="1" customHeight="1">
      <c r="A31" s="85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9"/>
      <c r="N31" s="100" t="str">
        <f>+IF(R30=0,"",IF(R30&lt;P83*95,"Debido a que sus ingresos mensuales son inferiores a 95 UVT no es necesario presentar documentos Anexos*",""))</f>
        <v>Debido a que sus ingresos mensuales son inferiores a 95 UVT no es necesario presentar documentos Anexos*</v>
      </c>
      <c r="O31" s="100"/>
      <c r="P31" s="100"/>
      <c r="Q31" s="100"/>
      <c r="R31" s="100"/>
      <c r="S31" s="100"/>
      <c r="T31" s="100"/>
      <c r="U31" s="101"/>
      <c r="V31" s="96"/>
      <c r="W31" s="97"/>
      <c r="X31" s="102"/>
    </row>
    <row r="32" spans="1:36" ht="14.25" customHeight="1">
      <c r="A32" s="33"/>
      <c r="B32" s="363" t="s">
        <v>104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100"/>
      <c r="R32" s="100"/>
      <c r="S32" s="100"/>
      <c r="T32" s="100"/>
      <c r="U32" s="101"/>
      <c r="X32" s="47"/>
    </row>
    <row r="33" spans="1:24" ht="19.5" customHeight="1">
      <c r="A33" s="33"/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100"/>
      <c r="R33" s="100"/>
      <c r="S33" s="100"/>
      <c r="T33" s="100"/>
      <c r="U33" s="103"/>
      <c r="X33" s="47" t="s">
        <v>36</v>
      </c>
    </row>
    <row r="34" spans="1:24" ht="15.75" customHeight="1">
      <c r="A34" s="33"/>
      <c r="B34" s="47" t="s">
        <v>105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104"/>
      <c r="N34" s="100"/>
      <c r="O34" s="100"/>
      <c r="P34" s="100"/>
      <c r="Q34" s="100"/>
      <c r="R34" s="100"/>
      <c r="S34" s="100"/>
      <c r="T34" s="100"/>
      <c r="U34" s="103"/>
      <c r="X34" s="32" t="s">
        <v>37</v>
      </c>
    </row>
    <row r="35" spans="1:24" ht="6.75" customHeight="1">
      <c r="A35" s="3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104"/>
      <c r="N35" s="105"/>
      <c r="O35" s="105"/>
      <c r="P35" s="105"/>
      <c r="Q35" s="105"/>
      <c r="R35" s="105"/>
      <c r="S35" s="105"/>
      <c r="T35" s="105"/>
      <c r="U35" s="103"/>
    </row>
    <row r="36" spans="1:24" ht="25.5" customHeight="1">
      <c r="A36" s="33"/>
      <c r="B36" s="360" t="s">
        <v>137</v>
      </c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104"/>
      <c r="P36" s="378" t="s">
        <v>138</v>
      </c>
      <c r="Q36" s="378"/>
      <c r="R36" s="378"/>
      <c r="S36" s="378"/>
      <c r="T36" s="378"/>
      <c r="U36" s="103"/>
    </row>
    <row r="37" spans="1:24" ht="51.75" customHeight="1">
      <c r="A37" s="33"/>
      <c r="B37" s="354" t="s">
        <v>76</v>
      </c>
      <c r="C37" s="354"/>
      <c r="D37" s="354"/>
      <c r="E37" s="354"/>
      <c r="F37" s="354"/>
      <c r="G37" s="355" t="s">
        <v>37</v>
      </c>
      <c r="H37" s="355"/>
      <c r="I37" s="354" t="s">
        <v>142</v>
      </c>
      <c r="J37" s="354"/>
      <c r="K37" s="354"/>
      <c r="L37" s="354"/>
      <c r="M37" s="354"/>
      <c r="N37" s="26" t="s">
        <v>37</v>
      </c>
      <c r="O37" s="104"/>
      <c r="P37" s="378"/>
      <c r="Q37" s="378"/>
      <c r="R37" s="378"/>
      <c r="S37" s="378"/>
      <c r="T37" s="378"/>
      <c r="U37" s="103"/>
    </row>
    <row r="38" spans="1:24" ht="47.25" customHeight="1">
      <c r="A38" s="33"/>
      <c r="B38" s="390" t="s">
        <v>140</v>
      </c>
      <c r="C38" s="390"/>
      <c r="D38" s="390"/>
      <c r="E38" s="390"/>
      <c r="F38" s="390"/>
      <c r="G38" s="355" t="s">
        <v>37</v>
      </c>
      <c r="H38" s="355"/>
      <c r="I38" s="354" t="s">
        <v>86</v>
      </c>
      <c r="J38" s="354"/>
      <c r="K38" s="354"/>
      <c r="L38" s="354"/>
      <c r="M38" s="354"/>
      <c r="N38" s="26" t="s">
        <v>37</v>
      </c>
      <c r="O38" s="104"/>
      <c r="P38" s="354" t="s">
        <v>101</v>
      </c>
      <c r="Q38" s="354"/>
      <c r="R38" s="354"/>
      <c r="S38" s="364">
        <f>+P97</f>
        <v>162500</v>
      </c>
      <c r="T38" s="364"/>
      <c r="U38" s="103"/>
    </row>
    <row r="39" spans="1:24" ht="51.75" customHeight="1">
      <c r="A39" s="33"/>
      <c r="B39" s="354" t="s">
        <v>139</v>
      </c>
      <c r="C39" s="361"/>
      <c r="D39" s="361"/>
      <c r="E39" s="361"/>
      <c r="F39" s="361"/>
      <c r="G39" s="355" t="s">
        <v>37</v>
      </c>
      <c r="H39" s="355"/>
      <c r="I39" s="356" t="s">
        <v>141</v>
      </c>
      <c r="J39" s="357"/>
      <c r="K39" s="357"/>
      <c r="L39" s="357"/>
      <c r="M39" s="358"/>
      <c r="N39" s="26" t="s">
        <v>37</v>
      </c>
      <c r="O39" s="104"/>
      <c r="P39" s="354" t="s">
        <v>38</v>
      </c>
      <c r="Q39" s="354"/>
      <c r="R39" s="354"/>
      <c r="S39" s="364">
        <f>+P98</f>
        <v>208000</v>
      </c>
      <c r="T39" s="364"/>
      <c r="U39" s="103"/>
    </row>
    <row r="40" spans="1:24" ht="27.75" customHeight="1">
      <c r="A40" s="33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04"/>
      <c r="N40" s="104"/>
      <c r="O40" s="104"/>
      <c r="P40" s="354" t="s">
        <v>6</v>
      </c>
      <c r="Q40" s="354"/>
      <c r="R40" s="354"/>
      <c r="S40" s="364">
        <f>+P99</f>
        <v>0</v>
      </c>
      <c r="T40" s="364"/>
      <c r="U40" s="103"/>
    </row>
    <row r="41" spans="1:24" ht="27.75" customHeight="1">
      <c r="A41" s="33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04"/>
      <c r="N41" s="104"/>
      <c r="O41" s="104"/>
      <c r="P41" s="354" t="s">
        <v>53</v>
      </c>
      <c r="Q41" s="354"/>
      <c r="R41" s="354"/>
      <c r="S41" s="377">
        <f>IF(P92&gt;(H83*25),H83*25*(MAX(S25:U29)/100),P92*(MAX(S25:U29)/100))</f>
        <v>0</v>
      </c>
      <c r="T41" s="377"/>
      <c r="U41" s="103"/>
      <c r="V41" s="346"/>
      <c r="W41" s="32">
        <f>1160000*0.522/100</f>
        <v>6055.2</v>
      </c>
    </row>
    <row r="42" spans="1:24" ht="21.95" customHeight="1">
      <c r="A42" s="3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104"/>
      <c r="N42" s="104"/>
      <c r="O42" s="104"/>
      <c r="P42" s="379" t="s">
        <v>21</v>
      </c>
      <c r="Q42" s="379"/>
      <c r="R42" s="379"/>
      <c r="S42" s="375">
        <f>+SUM(S38:S41)</f>
        <v>370500</v>
      </c>
      <c r="T42" s="375"/>
      <c r="U42" s="103"/>
    </row>
    <row r="43" spans="1:24" ht="21.95" customHeight="1">
      <c r="A43" s="33"/>
      <c r="B43" s="106" t="s">
        <v>26</v>
      </c>
      <c r="C43" s="47"/>
      <c r="D43" s="47"/>
      <c r="E43" s="47"/>
      <c r="F43" s="47"/>
      <c r="G43" s="47"/>
      <c r="H43" s="107"/>
      <c r="I43" s="107"/>
      <c r="J43" s="107"/>
      <c r="K43" s="107"/>
      <c r="L43" s="107"/>
      <c r="M43" s="108"/>
      <c r="N43" s="108"/>
      <c r="O43" s="109"/>
      <c r="P43" s="110"/>
      <c r="Q43" s="111"/>
      <c r="R43" s="111"/>
      <c r="S43" s="47"/>
      <c r="T43" s="112"/>
      <c r="U43" s="103"/>
      <c r="X43" s="47"/>
    </row>
    <row r="44" spans="1:24" ht="15.75" customHeight="1">
      <c r="A44" s="33"/>
      <c r="B44" s="89" t="str">
        <f>+CONCATENATE("c.c."," ",S16)</f>
        <v xml:space="preserve">c.c. </v>
      </c>
      <c r="C44" s="47"/>
      <c r="D44" s="47"/>
      <c r="E44" s="47"/>
      <c r="F44" s="47"/>
      <c r="G44" s="47"/>
      <c r="H44" s="107"/>
      <c r="I44" s="107"/>
      <c r="J44" s="107"/>
      <c r="K44" s="107"/>
      <c r="L44" s="113"/>
      <c r="M44" s="114"/>
      <c r="N44" s="114"/>
      <c r="O44" s="115"/>
      <c r="P44" s="116"/>
      <c r="Q44" s="111"/>
      <c r="R44" s="111"/>
      <c r="S44" s="47"/>
      <c r="T44" s="47"/>
      <c r="U44" s="103"/>
      <c r="X44" s="47"/>
    </row>
    <row r="45" spans="1:24" ht="11.25" customHeight="1" thickBot="1">
      <c r="A45" s="33"/>
      <c r="C45" s="117"/>
      <c r="D45" s="117"/>
      <c r="E45" s="117"/>
      <c r="F45" s="117"/>
      <c r="G45" s="117"/>
      <c r="H45" s="107"/>
      <c r="I45" s="107"/>
      <c r="J45" s="107"/>
      <c r="K45" s="107"/>
      <c r="L45" s="113"/>
      <c r="M45" s="108"/>
      <c r="N45" s="108"/>
      <c r="O45" s="108"/>
      <c r="P45" s="107"/>
      <c r="Q45" s="107"/>
      <c r="R45" s="107"/>
      <c r="S45" s="107"/>
      <c r="T45" s="107"/>
      <c r="U45" s="37"/>
    </row>
    <row r="46" spans="1:24" ht="27.75" customHeight="1" thickBot="1">
      <c r="A46" s="33"/>
      <c r="B46" s="378" t="s">
        <v>97</v>
      </c>
      <c r="C46" s="378"/>
      <c r="D46" s="378"/>
      <c r="E46" s="378"/>
      <c r="F46" s="378"/>
      <c r="G46" s="378"/>
      <c r="H46" s="378"/>
      <c r="I46" s="378"/>
      <c r="J46" s="378"/>
      <c r="K46" s="378"/>
      <c r="L46" s="118"/>
      <c r="M46" s="378" t="s">
        <v>99</v>
      </c>
      <c r="N46" s="378"/>
      <c r="O46" s="378"/>
      <c r="P46" s="378"/>
      <c r="Q46" s="378"/>
      <c r="R46" s="378"/>
      <c r="S46" s="378"/>
      <c r="T46" s="378"/>
      <c r="U46" s="88"/>
      <c r="W46" s="119"/>
      <c r="X46" s="120"/>
    </row>
    <row r="47" spans="1:24" ht="72" customHeight="1" thickBot="1">
      <c r="A47" s="33"/>
      <c r="B47" s="381" t="s">
        <v>88</v>
      </c>
      <c r="C47" s="381"/>
      <c r="D47" s="381"/>
      <c r="E47" s="381" t="s">
        <v>89</v>
      </c>
      <c r="F47" s="381"/>
      <c r="G47" s="381"/>
      <c r="H47" s="381" t="s">
        <v>91</v>
      </c>
      <c r="I47" s="381"/>
      <c r="J47" s="381"/>
      <c r="K47" s="381"/>
      <c r="L47" s="121"/>
      <c r="M47" s="122" t="s">
        <v>118</v>
      </c>
      <c r="N47" s="381" t="s">
        <v>94</v>
      </c>
      <c r="O47" s="381"/>
      <c r="P47" s="86" t="s">
        <v>93</v>
      </c>
      <c r="Q47" s="381" t="s">
        <v>98</v>
      </c>
      <c r="R47" s="381"/>
      <c r="S47" s="602"/>
      <c r="T47" s="602"/>
      <c r="U47" s="88"/>
      <c r="W47" s="123"/>
      <c r="X47" s="124"/>
    </row>
    <row r="48" spans="1:24" ht="20.100000000000001" customHeight="1">
      <c r="A48" s="33"/>
      <c r="B48" s="376">
        <f>+IF(M25="",0,((YEAR(P25)-YEAR(M25))*12)+MONTH(P25)-MONTH(M25)+1)</f>
        <v>0</v>
      </c>
      <c r="C48" s="376"/>
      <c r="D48" s="376"/>
      <c r="E48" s="364">
        <f>+IF(B48=0,0,I25/B48)</f>
        <v>0</v>
      </c>
      <c r="F48" s="364"/>
      <c r="G48" s="364"/>
      <c r="H48" s="364">
        <f>+E48*40%</f>
        <v>0</v>
      </c>
      <c r="I48" s="364"/>
      <c r="J48" s="364"/>
      <c r="K48" s="364"/>
      <c r="L48" s="125"/>
      <c r="M48" s="126" t="e">
        <f>+H48/H57*S38</f>
        <v>#DIV/0!</v>
      </c>
      <c r="N48" s="382" t="e">
        <f>+H48/H57*S39</f>
        <v>#DIV/0!</v>
      </c>
      <c r="O48" s="382"/>
      <c r="P48" s="127" t="e">
        <f>H48/H53*S40</f>
        <v>#DIV/0!</v>
      </c>
      <c r="Q48" s="387" t="e">
        <f>E48-M48-N48-P48</f>
        <v>#DIV/0!</v>
      </c>
      <c r="R48" s="387"/>
      <c r="S48" s="388"/>
      <c r="T48" s="388"/>
      <c r="U48" s="37"/>
    </row>
    <row r="49" spans="1:22" ht="20.100000000000001" customHeight="1">
      <c r="A49" s="33"/>
      <c r="B49" s="376">
        <f>+IF(M26="",0,((YEAR(P26)-YEAR(M26))*12)+MONTH(P26)-MONTH(M26)+1)</f>
        <v>0</v>
      </c>
      <c r="C49" s="376"/>
      <c r="D49" s="376"/>
      <c r="E49" s="364">
        <f>IF(B49=0,0,I26/B49)</f>
        <v>0</v>
      </c>
      <c r="F49" s="364"/>
      <c r="G49" s="364"/>
      <c r="H49" s="364">
        <f>+E49*40%</f>
        <v>0</v>
      </c>
      <c r="I49" s="364"/>
      <c r="J49" s="364"/>
      <c r="K49" s="364"/>
      <c r="L49" s="125"/>
      <c r="M49" s="126" t="e">
        <f>+H49/H57*S38</f>
        <v>#DIV/0!</v>
      </c>
      <c r="N49" s="382" t="e">
        <f>+H49/H57*S39</f>
        <v>#DIV/0!</v>
      </c>
      <c r="O49" s="382"/>
      <c r="P49" s="127" t="e">
        <f>H49/H53*S40</f>
        <v>#DIV/0!</v>
      </c>
      <c r="Q49" s="387" t="e">
        <f>E49-M49-N49-P49</f>
        <v>#DIV/0!</v>
      </c>
      <c r="R49" s="387"/>
      <c r="S49" s="388"/>
      <c r="T49" s="388"/>
      <c r="U49" s="37"/>
    </row>
    <row r="50" spans="1:22" ht="20.100000000000001" customHeight="1">
      <c r="A50" s="33"/>
      <c r="B50" s="376">
        <f>+IF(M27="",0,((YEAR(P27)-YEAR(M27))*12)+MONTH(P27)-MONTH(M27)+1)</f>
        <v>0</v>
      </c>
      <c r="C50" s="376"/>
      <c r="D50" s="376"/>
      <c r="E50" s="364">
        <f>IF(B50=0,0,I27/B50)</f>
        <v>0</v>
      </c>
      <c r="F50" s="364"/>
      <c r="G50" s="364"/>
      <c r="H50" s="364">
        <f>+E50*40%</f>
        <v>0</v>
      </c>
      <c r="I50" s="364"/>
      <c r="J50" s="364"/>
      <c r="K50" s="364"/>
      <c r="L50" s="125"/>
      <c r="M50" s="126" t="e">
        <f>H50/H57*S38</f>
        <v>#DIV/0!</v>
      </c>
      <c r="N50" s="382" t="e">
        <f>H50/H57*S39</f>
        <v>#DIV/0!</v>
      </c>
      <c r="O50" s="382"/>
      <c r="P50" s="127" t="e">
        <f>H50/H53*S40</f>
        <v>#DIV/0!</v>
      </c>
      <c r="Q50" s="387" t="e">
        <f>E50-M50-N50-P50</f>
        <v>#DIV/0!</v>
      </c>
      <c r="R50" s="387"/>
      <c r="S50" s="388"/>
      <c r="T50" s="388"/>
      <c r="U50" s="37"/>
    </row>
    <row r="51" spans="1:22" ht="20.100000000000001" customHeight="1">
      <c r="A51" s="33"/>
      <c r="B51" s="376">
        <f>+IF(M28="",0,((YEAR(P28)-YEAR(M28))*12)+MONTH(P28)-MONTH(M28)+1)</f>
        <v>0</v>
      </c>
      <c r="C51" s="376"/>
      <c r="D51" s="376"/>
      <c r="E51" s="364">
        <f>IF(B51=0,0,I28/B51)</f>
        <v>0</v>
      </c>
      <c r="F51" s="364"/>
      <c r="G51" s="364"/>
      <c r="H51" s="364">
        <f>+E51*40%</f>
        <v>0</v>
      </c>
      <c r="I51" s="364"/>
      <c r="J51" s="364"/>
      <c r="K51" s="364"/>
      <c r="L51" s="125"/>
      <c r="M51" s="126" t="e">
        <f>H51/H57*S38</f>
        <v>#DIV/0!</v>
      </c>
      <c r="N51" s="382" t="e">
        <f>H51/H57*S39</f>
        <v>#DIV/0!</v>
      </c>
      <c r="O51" s="382"/>
      <c r="P51" s="127" t="e">
        <f>H51/H53*S40</f>
        <v>#DIV/0!</v>
      </c>
      <c r="Q51" s="387" t="e">
        <f>E51-M51-N51-P51</f>
        <v>#DIV/0!</v>
      </c>
      <c r="R51" s="387"/>
      <c r="S51" s="388"/>
      <c r="T51" s="388"/>
      <c r="U51" s="37"/>
      <c r="V51" s="165"/>
    </row>
    <row r="52" spans="1:22" ht="20.100000000000001" customHeight="1">
      <c r="A52" s="33"/>
      <c r="B52" s="376">
        <f>+IF(M29="",0,((YEAR(P29)-YEAR(M29))*12)+MONTH(P29)-MONTH(M29)+1)</f>
        <v>0</v>
      </c>
      <c r="C52" s="376"/>
      <c r="D52" s="376"/>
      <c r="E52" s="389">
        <f>IF(B52=0,0,I29/B52)</f>
        <v>0</v>
      </c>
      <c r="F52" s="389"/>
      <c r="G52" s="389"/>
      <c r="H52" s="389">
        <f>+E52*40%</f>
        <v>0</v>
      </c>
      <c r="I52" s="389"/>
      <c r="J52" s="389"/>
      <c r="K52" s="389"/>
      <c r="L52" s="125"/>
      <c r="M52" s="126" t="e">
        <f>H52/H57*S38</f>
        <v>#DIV/0!</v>
      </c>
      <c r="N52" s="382" t="e">
        <f>H52/H57*S39</f>
        <v>#DIV/0!</v>
      </c>
      <c r="O52" s="382"/>
      <c r="P52" s="127" t="e">
        <f>H52/H53*S40</f>
        <v>#DIV/0!</v>
      </c>
      <c r="Q52" s="387" t="e">
        <f>E52-M52-N52-P52</f>
        <v>#DIV/0!</v>
      </c>
      <c r="R52" s="387"/>
      <c r="S52" s="388"/>
      <c r="T52" s="388"/>
      <c r="U52" s="37"/>
    </row>
    <row r="53" spans="1:22" ht="20.100000000000001" customHeight="1">
      <c r="A53" s="128"/>
      <c r="B53" s="44"/>
      <c r="C53" s="380"/>
      <c r="D53" s="380"/>
      <c r="E53" s="607">
        <f>SUM(E48:G52)</f>
        <v>0</v>
      </c>
      <c r="F53" s="608"/>
      <c r="G53" s="608"/>
      <c r="H53" s="608">
        <f>+IF(SUM(H48:K52)=0,0,IF(SUM(H48:K52)&lt;'Calculo Solidaridad Pensional'!B3,'Calculo Solidaridad Pensional'!B3,SUM(H48:K52)))</f>
        <v>0</v>
      </c>
      <c r="I53" s="608"/>
      <c r="J53" s="608"/>
      <c r="K53" s="609"/>
      <c r="L53" s="129"/>
      <c r="M53" s="114"/>
      <c r="N53" s="114"/>
      <c r="O53" s="115"/>
      <c r="P53" s="116"/>
      <c r="Q53" s="383"/>
      <c r="R53" s="384"/>
      <c r="S53" s="385"/>
      <c r="T53" s="386"/>
      <c r="U53" s="37"/>
    </row>
    <row r="54" spans="1:22" ht="139.5" customHeight="1">
      <c r="A54" s="130"/>
      <c r="B54" s="373" t="s">
        <v>127</v>
      </c>
      <c r="C54" s="373"/>
      <c r="D54" s="131"/>
      <c r="E54" s="131"/>
      <c r="F54" s="132"/>
      <c r="G54" s="133"/>
      <c r="H54" s="134"/>
      <c r="I54" s="134"/>
      <c r="J54" s="134"/>
      <c r="K54" s="134"/>
      <c r="L54" s="374" t="s">
        <v>143</v>
      </c>
      <c r="M54" s="374"/>
      <c r="N54" s="135"/>
      <c r="O54" s="136"/>
      <c r="P54" s="137"/>
      <c r="Q54" s="138"/>
      <c r="R54" s="139"/>
      <c r="S54" s="139"/>
      <c r="T54" s="133" t="s">
        <v>123</v>
      </c>
      <c r="U54" s="140"/>
    </row>
    <row r="55" spans="1:22" ht="139.5" hidden="1" customHeight="1">
      <c r="B55" s="44"/>
      <c r="C55" s="141"/>
      <c r="D55" s="141"/>
      <c r="E55" s="129"/>
      <c r="F55" s="129"/>
      <c r="G55" s="129"/>
      <c r="M55" s="114"/>
      <c r="N55" s="114"/>
      <c r="O55" s="115"/>
      <c r="P55" s="116"/>
      <c r="Q55" s="142"/>
      <c r="R55" s="44"/>
      <c r="S55" s="44"/>
      <c r="T55" s="44"/>
    </row>
    <row r="56" spans="1:22" ht="139.5" hidden="1" customHeight="1">
      <c r="B56" s="44"/>
      <c r="C56" s="141"/>
      <c r="D56" s="141"/>
      <c r="E56" s="129"/>
      <c r="F56" s="129"/>
      <c r="G56" s="129"/>
      <c r="H56" s="129"/>
      <c r="I56" s="129"/>
      <c r="J56" s="129"/>
      <c r="K56" s="129"/>
      <c r="L56" s="129"/>
      <c r="M56" s="114">
        <v>877803</v>
      </c>
      <c r="N56" s="114">
        <f>+M56*16/100</f>
        <v>140448.48000000001</v>
      </c>
      <c r="O56" s="115"/>
      <c r="P56" s="116"/>
      <c r="Q56" s="142"/>
      <c r="R56" s="44"/>
      <c r="S56" s="44"/>
      <c r="T56" s="44"/>
    </row>
    <row r="57" spans="1:22" ht="139.5" hidden="1" customHeight="1">
      <c r="B57" s="44"/>
      <c r="C57" s="141"/>
      <c r="D57" s="141"/>
      <c r="E57" s="129"/>
      <c r="F57" s="129"/>
      <c r="G57" s="129"/>
      <c r="H57" s="372">
        <f>+SUM(H48:K52)</f>
        <v>0</v>
      </c>
      <c r="I57" s="372"/>
      <c r="J57" s="372"/>
      <c r="K57" s="372"/>
      <c r="L57" s="372"/>
      <c r="M57" s="114"/>
      <c r="N57" s="114"/>
      <c r="O57" s="115"/>
      <c r="P57" s="116"/>
      <c r="Q57" s="142"/>
      <c r="R57" s="44"/>
      <c r="S57" s="44"/>
      <c r="T57" s="44"/>
    </row>
    <row r="58" spans="1:22" ht="139.5" hidden="1" customHeight="1" thickBot="1">
      <c r="C58" s="117"/>
      <c r="D58" s="117"/>
      <c r="E58" s="117"/>
      <c r="F58" s="117"/>
      <c r="G58" s="117"/>
      <c r="H58" s="107"/>
      <c r="I58" s="107"/>
      <c r="J58" s="107"/>
      <c r="K58" s="113"/>
      <c r="L58" s="113"/>
      <c r="M58" s="114"/>
      <c r="N58" s="114"/>
      <c r="O58" s="115"/>
      <c r="P58" s="116"/>
      <c r="Q58" s="143"/>
    </row>
    <row r="59" spans="1:22" ht="139.5" hidden="1" customHeight="1" thickBot="1">
      <c r="B59" s="604" t="s">
        <v>74</v>
      </c>
      <c r="C59" s="605"/>
      <c r="D59" s="605"/>
      <c r="E59" s="605"/>
      <c r="F59" s="605"/>
      <c r="G59" s="605"/>
      <c r="H59" s="605"/>
      <c r="I59" s="605"/>
      <c r="J59" s="605"/>
      <c r="K59" s="605"/>
      <c r="L59" s="605"/>
      <c r="M59" s="605"/>
      <c r="N59" s="605"/>
      <c r="O59" s="605"/>
      <c r="P59" s="605"/>
      <c r="Q59" s="605"/>
      <c r="R59" s="605"/>
      <c r="S59" s="605"/>
      <c r="T59" s="606"/>
      <c r="U59" s="144"/>
    </row>
    <row r="60" spans="1:22" ht="139.5" hidden="1" customHeight="1" thickBot="1">
      <c r="H60" s="459" t="s">
        <v>78</v>
      </c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1"/>
    </row>
    <row r="61" spans="1:22" ht="139.5" hidden="1" customHeight="1" thickBot="1">
      <c r="G61" s="121"/>
      <c r="H61" s="435" t="s">
        <v>77</v>
      </c>
      <c r="I61" s="436"/>
      <c r="J61" s="436"/>
      <c r="K61" s="436"/>
      <c r="L61" s="145"/>
      <c r="M61" s="146">
        <f>+H130</f>
        <v>0</v>
      </c>
      <c r="N61" s="434">
        <f>+H131</f>
        <v>0</v>
      </c>
      <c r="O61" s="434"/>
      <c r="P61" s="147">
        <f>+H132</f>
        <v>0</v>
      </c>
      <c r="Q61" s="433">
        <f>+H133</f>
        <v>0</v>
      </c>
      <c r="R61" s="433"/>
      <c r="S61" s="433">
        <f>+H133</f>
        <v>0</v>
      </c>
      <c r="T61" s="433"/>
    </row>
    <row r="62" spans="1:22" ht="139.5" hidden="1" customHeight="1">
      <c r="G62" s="148"/>
      <c r="H62" s="424" t="s">
        <v>79</v>
      </c>
      <c r="I62" s="425"/>
      <c r="J62" s="425"/>
      <c r="K62" s="425"/>
      <c r="L62" s="149"/>
      <c r="M62" s="150">
        <f>+R25</f>
        <v>1</v>
      </c>
      <c r="N62" s="603">
        <f>+R26</f>
        <v>1</v>
      </c>
      <c r="O62" s="603"/>
      <c r="P62" s="151">
        <f>+R27</f>
        <v>1</v>
      </c>
      <c r="Q62" s="447">
        <f>+R28</f>
        <v>1</v>
      </c>
      <c r="R62" s="447"/>
      <c r="S62" s="447">
        <f>+R29</f>
        <v>1</v>
      </c>
      <c r="T62" s="448"/>
    </row>
    <row r="63" spans="1:22" ht="139.5" hidden="1" customHeight="1">
      <c r="G63" s="148"/>
      <c r="H63" s="422" t="s">
        <v>73</v>
      </c>
      <c r="I63" s="423"/>
      <c r="J63" s="423"/>
      <c r="K63" s="423"/>
      <c r="L63" s="152"/>
      <c r="M63" s="153">
        <f>+IF(G37="SI",S38*W25,0)</f>
        <v>0</v>
      </c>
      <c r="N63" s="476">
        <f>+IF(G37="SI",S38*W26,0)</f>
        <v>0</v>
      </c>
      <c r="O63" s="476"/>
      <c r="P63" s="154">
        <f>+S38*W27</f>
        <v>32500</v>
      </c>
      <c r="Q63" s="418">
        <f>+S38*W28</f>
        <v>32500</v>
      </c>
      <c r="R63" s="418"/>
      <c r="S63" s="418">
        <f>+S38*W29</f>
        <v>32500</v>
      </c>
      <c r="T63" s="419"/>
    </row>
    <row r="64" spans="1:22" ht="139.5" hidden="1" customHeight="1">
      <c r="G64" s="148"/>
      <c r="H64" s="610" t="s">
        <v>85</v>
      </c>
      <c r="I64" s="611"/>
      <c r="J64" s="611"/>
      <c r="K64" s="612"/>
      <c r="L64" s="155"/>
      <c r="M64" s="474">
        <f>MIN(R30*30%,S39+S40+E70+E69)*W25</f>
        <v>0.30000000000000004</v>
      </c>
      <c r="N64" s="464">
        <f>MIN(R30*30%,S39+S40+E70+E69)*W26</f>
        <v>0.30000000000000004</v>
      </c>
      <c r="O64" s="465"/>
      <c r="P64" s="616">
        <f>MIN(R30*30%,S39+S40+E70+E69)*W27</f>
        <v>0.30000000000000004</v>
      </c>
      <c r="Q64" s="449">
        <f>MIN(R30*30%,S39+S40+E70+E69)*W28</f>
        <v>0.30000000000000004</v>
      </c>
      <c r="R64" s="462"/>
      <c r="S64" s="449">
        <f>MIN(R30*30%,S39+S40+E70+E69)*W29</f>
        <v>0.30000000000000004</v>
      </c>
      <c r="T64" s="450"/>
    </row>
    <row r="65" spans="1:42" ht="139.5" hidden="1" customHeight="1">
      <c r="G65" s="148"/>
      <c r="H65" s="613"/>
      <c r="I65" s="614"/>
      <c r="J65" s="614"/>
      <c r="K65" s="615"/>
      <c r="L65" s="156"/>
      <c r="M65" s="475"/>
      <c r="N65" s="466"/>
      <c r="O65" s="467"/>
      <c r="P65" s="617"/>
      <c r="Q65" s="451"/>
      <c r="R65" s="463"/>
      <c r="S65" s="451"/>
      <c r="T65" s="452"/>
    </row>
    <row r="66" spans="1:42" ht="139.5" hidden="1" customHeight="1" thickBot="1">
      <c r="G66" s="148"/>
      <c r="H66" s="431" t="s">
        <v>106</v>
      </c>
      <c r="I66" s="432"/>
      <c r="J66" s="432"/>
      <c r="K66" s="432"/>
      <c r="L66" s="157"/>
      <c r="M66" s="153">
        <f>(E73+MIN(E74,100*26049)+MIN(E75,R30*10%,32*P83))*W25</f>
        <v>0</v>
      </c>
      <c r="N66" s="476">
        <f>(E73+MIN(E74,100*26049)+MIN(E75,R30*10%,32*P83))*W26</f>
        <v>0</v>
      </c>
      <c r="O66" s="476"/>
      <c r="P66" s="154">
        <f>(E73+MIN(E74,100*26049)+MIN(E75,R30*10%,32*P83))*W27</f>
        <v>0</v>
      </c>
      <c r="Q66" s="418">
        <f>(E73+MIN(E74,100*26049)+MIN(E75,R30*10%,32*P83))*W28</f>
        <v>0</v>
      </c>
      <c r="R66" s="418"/>
      <c r="S66" s="418">
        <f>(E73+MIN(E74,100*26049)+MIN(E75,R30*10%,32*P83))*W29</f>
        <v>0</v>
      </c>
      <c r="T66" s="419"/>
    </row>
    <row r="67" spans="1:42" ht="139.5" hidden="1" customHeight="1" thickBot="1">
      <c r="B67" s="158"/>
      <c r="C67" s="158"/>
      <c r="D67" s="158"/>
      <c r="E67" s="113"/>
      <c r="F67" s="159"/>
      <c r="G67" s="160"/>
      <c r="H67" s="439" t="s">
        <v>80</v>
      </c>
      <c r="I67" s="440"/>
      <c r="J67" s="440"/>
      <c r="K67" s="441"/>
      <c r="L67" s="161"/>
      <c r="M67" s="162">
        <f>+M62-SUM(M63:M66)</f>
        <v>0.7</v>
      </c>
      <c r="N67" s="571">
        <f>+N62-SUM(N63:O66)</f>
        <v>0.7</v>
      </c>
      <c r="O67" s="572">
        <f>+O62-SUM(O63:O66)</f>
        <v>0</v>
      </c>
      <c r="P67" s="163">
        <f>+P62+SUM(P63:P66)</f>
        <v>32501.3</v>
      </c>
      <c r="Q67" s="429">
        <f>+Q62+SUM(Q63:Q66)</f>
        <v>32501.3</v>
      </c>
      <c r="R67" s="430"/>
      <c r="S67" s="429">
        <f>+S62+SUM(S63:S66)</f>
        <v>32501.3</v>
      </c>
      <c r="T67" s="468"/>
    </row>
    <row r="68" spans="1:42" ht="139.5" hidden="1" customHeight="1" thickBot="1">
      <c r="B68" s="583" t="s">
        <v>83</v>
      </c>
      <c r="C68" s="584"/>
      <c r="D68" s="584"/>
      <c r="E68" s="584"/>
      <c r="F68" s="585"/>
      <c r="G68" s="113"/>
      <c r="H68" s="426" t="s">
        <v>81</v>
      </c>
      <c r="I68" s="427"/>
      <c r="J68" s="427"/>
      <c r="K68" s="428"/>
      <c r="L68" s="164"/>
      <c r="M68" s="469">
        <f>+IF(ISERROR(P126),0,P126)</f>
        <v>0</v>
      </c>
      <c r="N68" s="470"/>
      <c r="O68" s="470"/>
      <c r="P68" s="470"/>
      <c r="Q68" s="470"/>
      <c r="R68" s="470"/>
      <c r="S68" s="470"/>
      <c r="T68" s="471"/>
      <c r="AD68" s="165">
        <f>S39+S40+E70+E69</f>
        <v>208000</v>
      </c>
    </row>
    <row r="69" spans="1:42" ht="139.5" hidden="1" customHeight="1" thickBot="1">
      <c r="B69" s="586" t="s">
        <v>107</v>
      </c>
      <c r="C69" s="587"/>
      <c r="D69" s="166"/>
      <c r="E69" s="555">
        <v>0</v>
      </c>
      <c r="F69" s="556"/>
      <c r="G69" s="167"/>
      <c r="H69" s="426" t="s">
        <v>84</v>
      </c>
      <c r="I69" s="427"/>
      <c r="J69" s="427"/>
      <c r="K69" s="428"/>
      <c r="L69" s="164"/>
      <c r="M69" s="168">
        <f>+M67*$M$68</f>
        <v>0</v>
      </c>
      <c r="N69" s="442">
        <f>+N67*$M$68</f>
        <v>0</v>
      </c>
      <c r="O69" s="443"/>
      <c r="P69" s="472">
        <f>+P67*$M$68</f>
        <v>0</v>
      </c>
      <c r="Q69" s="473"/>
      <c r="R69" s="169">
        <f>+Q67*$M$68</f>
        <v>0</v>
      </c>
      <c r="S69" s="472">
        <f>+S67*$M$68</f>
        <v>0</v>
      </c>
      <c r="T69" s="473"/>
    </row>
    <row r="70" spans="1:42" ht="139.5" hidden="1" customHeight="1" thickBot="1">
      <c r="B70" s="575" t="s">
        <v>108</v>
      </c>
      <c r="C70" s="576"/>
      <c r="D70" s="576"/>
      <c r="E70" s="592">
        <v>0</v>
      </c>
      <c r="F70" s="593"/>
      <c r="G70" s="113"/>
      <c r="H70" s="570" t="s">
        <v>119</v>
      </c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72"/>
    </row>
    <row r="71" spans="1:42" ht="139.5" hidden="1" customHeight="1">
      <c r="B71" s="598" t="s">
        <v>109</v>
      </c>
      <c r="C71" s="599"/>
      <c r="D71" s="170"/>
      <c r="E71" s="437">
        <v>0</v>
      </c>
      <c r="F71" s="438"/>
      <c r="G71" s="113"/>
      <c r="H71" s="562"/>
      <c r="I71" s="563"/>
      <c r="J71" s="563"/>
      <c r="K71" s="171"/>
      <c r="L71" s="171"/>
      <c r="M71" s="172"/>
      <c r="N71" s="172"/>
      <c r="O71" s="172"/>
      <c r="P71" s="171"/>
      <c r="Q71" s="171"/>
      <c r="R71" s="171"/>
      <c r="S71" s="171"/>
      <c r="T71" s="171"/>
      <c r="U71" s="72"/>
    </row>
    <row r="72" spans="1:42" ht="139.5" hidden="1" customHeight="1">
      <c r="B72" s="579" t="s">
        <v>110</v>
      </c>
      <c r="C72" s="580"/>
      <c r="D72" s="580"/>
      <c r="E72" s="594">
        <v>0</v>
      </c>
      <c r="F72" s="595"/>
      <c r="G72" s="113"/>
      <c r="H72" s="171"/>
      <c r="I72" s="171"/>
      <c r="J72" s="171"/>
      <c r="K72" s="171"/>
      <c r="L72" s="171"/>
      <c r="M72" s="173"/>
      <c r="N72" s="172"/>
      <c r="O72" s="172"/>
      <c r="P72" s="171"/>
      <c r="Q72" s="171"/>
      <c r="R72" s="171"/>
      <c r="S72" s="171"/>
      <c r="T72" s="171"/>
      <c r="U72" s="72"/>
    </row>
    <row r="73" spans="1:42" ht="139.5" hidden="1" customHeight="1" thickBot="1">
      <c r="B73" s="581" t="s">
        <v>111</v>
      </c>
      <c r="C73" s="582"/>
      <c r="D73" s="582"/>
      <c r="E73" s="600">
        <f>+MIN(E71+E72,P83*16)</f>
        <v>0</v>
      </c>
      <c r="F73" s="601"/>
      <c r="G73" s="113"/>
      <c r="H73" s="171"/>
      <c r="I73" s="171"/>
      <c r="J73" s="171"/>
      <c r="K73" s="171"/>
      <c r="L73" s="171"/>
      <c r="M73" s="172"/>
      <c r="N73" s="172"/>
      <c r="O73" s="172"/>
      <c r="P73" s="171"/>
      <c r="Q73" s="171"/>
      <c r="R73" s="171"/>
      <c r="S73" s="171"/>
      <c r="T73" s="171"/>
      <c r="U73" s="72"/>
    </row>
    <row r="74" spans="1:42" ht="139.5" hidden="1" customHeight="1">
      <c r="B74" s="596" t="s">
        <v>120</v>
      </c>
      <c r="C74" s="597"/>
      <c r="D74" s="597"/>
      <c r="E74" s="555">
        <v>0</v>
      </c>
      <c r="F74" s="556"/>
      <c r="G74" s="113"/>
      <c r="H74" s="562"/>
      <c r="I74" s="563"/>
      <c r="J74" s="563"/>
      <c r="K74" s="563"/>
      <c r="L74" s="563"/>
      <c r="M74" s="563"/>
      <c r="N74" s="172"/>
      <c r="O74" s="172"/>
      <c r="P74" s="171"/>
      <c r="Q74" s="171"/>
      <c r="R74" s="171"/>
      <c r="S74" s="171"/>
      <c r="T74" s="171"/>
      <c r="U74" s="72"/>
    </row>
    <row r="75" spans="1:42" ht="139.5" hidden="1" customHeight="1">
      <c r="B75" s="579" t="s">
        <v>112</v>
      </c>
      <c r="C75" s="580"/>
      <c r="D75" s="580"/>
      <c r="E75" s="594">
        <v>0</v>
      </c>
      <c r="F75" s="595"/>
      <c r="G75" s="113"/>
      <c r="H75" s="563"/>
      <c r="I75" s="563"/>
      <c r="J75" s="563"/>
      <c r="K75" s="563"/>
      <c r="L75" s="563"/>
      <c r="M75" s="563"/>
      <c r="N75" s="172"/>
      <c r="O75" s="172"/>
      <c r="P75" s="171"/>
      <c r="Q75" s="171"/>
      <c r="R75" s="171"/>
      <c r="S75" s="171"/>
      <c r="T75" s="171"/>
      <c r="U75" s="72"/>
    </row>
    <row r="76" spans="1:42" ht="139.5" hidden="1" customHeight="1">
      <c r="B76" s="588" t="s">
        <v>101</v>
      </c>
      <c r="C76" s="589"/>
      <c r="D76" s="589"/>
      <c r="E76" s="590">
        <f>+S38</f>
        <v>162500</v>
      </c>
      <c r="F76" s="591"/>
      <c r="G76" s="113"/>
      <c r="H76" s="171"/>
      <c r="I76" s="171"/>
      <c r="J76" s="171"/>
      <c r="K76" s="171"/>
      <c r="L76" s="171"/>
      <c r="M76" s="172"/>
      <c r="N76" s="172"/>
      <c r="O76" s="172"/>
      <c r="P76" s="171"/>
      <c r="Q76" s="171"/>
      <c r="R76" s="171"/>
      <c r="S76" s="171"/>
      <c r="T76" s="171"/>
      <c r="U76" s="72"/>
      <c r="AG76" s="32">
        <f>+IF(S19="SI",12.5%,12.5%)</f>
        <v>0.125</v>
      </c>
      <c r="AH76" s="32">
        <f>+IF(S19="SI",0,16%)</f>
        <v>0.16</v>
      </c>
    </row>
    <row r="77" spans="1:42" ht="139.5" hidden="1" customHeight="1">
      <c r="B77" s="588" t="s">
        <v>38</v>
      </c>
      <c r="C77" s="589"/>
      <c r="D77" s="589"/>
      <c r="E77" s="590">
        <f>+S39</f>
        <v>208000</v>
      </c>
      <c r="F77" s="591"/>
      <c r="G77" s="113"/>
      <c r="H77" s="171"/>
      <c r="I77" s="171"/>
      <c r="J77" s="171"/>
      <c r="K77" s="171"/>
      <c r="L77" s="171"/>
      <c r="M77" s="172"/>
      <c r="N77" s="172"/>
      <c r="O77" s="172"/>
      <c r="P77" s="171"/>
      <c r="Q77" s="171"/>
      <c r="R77" s="171"/>
      <c r="S77" s="171"/>
      <c r="T77" s="171"/>
      <c r="U77" s="72"/>
    </row>
    <row r="78" spans="1:42" ht="139.5" hidden="1" customHeight="1" thickBot="1">
      <c r="B78" s="573" t="s">
        <v>6</v>
      </c>
      <c r="C78" s="574"/>
      <c r="D78" s="574"/>
      <c r="E78" s="577">
        <f>+S40</f>
        <v>0</v>
      </c>
      <c r="F78" s="578"/>
      <c r="G78" s="113"/>
      <c r="H78" s="174"/>
      <c r="I78" s="174"/>
      <c r="J78" s="566"/>
      <c r="K78" s="566"/>
      <c r="L78" s="566"/>
      <c r="M78" s="566"/>
      <c r="N78" s="566"/>
      <c r="O78" s="566"/>
      <c r="P78" s="566"/>
      <c r="Q78" s="89"/>
      <c r="R78" s="89"/>
      <c r="S78" s="175"/>
      <c r="T78" s="175"/>
      <c r="U78" s="72"/>
    </row>
    <row r="79" spans="1:42" ht="139.5" hidden="1" customHeight="1" thickBot="1">
      <c r="A79" s="89"/>
      <c r="B79" s="117"/>
      <c r="C79" s="117"/>
      <c r="D79" s="117"/>
      <c r="E79" s="117"/>
      <c r="F79" s="117"/>
      <c r="G79" s="174"/>
      <c r="H79" s="117"/>
      <c r="I79" s="117"/>
      <c r="J79" s="117"/>
      <c r="K79" s="117"/>
      <c r="L79" s="117"/>
      <c r="M79" s="176"/>
      <c r="N79" s="176"/>
      <c r="O79" s="176"/>
      <c r="P79" s="117"/>
      <c r="Q79" s="117"/>
      <c r="R79" s="117"/>
      <c r="S79" s="117"/>
      <c r="T79" s="117"/>
      <c r="U79" s="175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</row>
    <row r="80" spans="1:42" ht="139.5" hidden="1" customHeight="1" thickBot="1">
      <c r="B80" s="44"/>
      <c r="C80" s="177"/>
      <c r="D80" s="178"/>
      <c r="E80" s="179" t="s">
        <v>51</v>
      </c>
      <c r="F80" s="180"/>
      <c r="G80" s="117"/>
      <c r="H80" s="181"/>
      <c r="I80" s="181"/>
      <c r="J80" s="181"/>
      <c r="K80" s="181"/>
      <c r="L80" s="181"/>
      <c r="M80" s="182"/>
      <c r="N80" s="182"/>
      <c r="O80" s="182"/>
      <c r="P80" s="181"/>
      <c r="Q80" s="181"/>
      <c r="R80" s="181"/>
      <c r="S80" s="183"/>
      <c r="T80" s="184"/>
      <c r="U80" s="117"/>
      <c r="AE80" s="185"/>
      <c r="AG80" s="542" t="s">
        <v>25</v>
      </c>
      <c r="AH80" s="543"/>
      <c r="AI80" s="543"/>
      <c r="AJ80" s="543"/>
      <c r="AK80" s="543"/>
      <c r="AL80" s="543"/>
      <c r="AM80" s="543"/>
      <c r="AN80" s="543"/>
      <c r="AO80" s="543"/>
      <c r="AP80" s="544"/>
    </row>
    <row r="81" spans="1:42" ht="139.5" hidden="1" customHeight="1" thickBot="1">
      <c r="A81" s="44"/>
      <c r="B81" s="186"/>
      <c r="C81" s="186"/>
      <c r="D81" s="186"/>
      <c r="E81" s="187" t="s">
        <v>113</v>
      </c>
      <c r="F81" s="188"/>
      <c r="G81" s="181"/>
      <c r="H81" s="188"/>
      <c r="I81" s="188"/>
      <c r="J81" s="188"/>
      <c r="K81" s="188"/>
      <c r="L81" s="188"/>
      <c r="M81" s="189"/>
      <c r="N81" s="189"/>
      <c r="O81" s="189"/>
      <c r="P81" s="188"/>
      <c r="Q81" s="188"/>
      <c r="R81" s="188"/>
      <c r="S81" s="190"/>
      <c r="T81" s="186"/>
      <c r="U81" s="191"/>
      <c r="AE81" s="183"/>
      <c r="AG81" s="548" t="s">
        <v>0</v>
      </c>
      <c r="AH81" s="546"/>
      <c r="AI81" s="547"/>
      <c r="AJ81" s="545" t="s">
        <v>5</v>
      </c>
      <c r="AK81" s="546"/>
      <c r="AL81" s="546"/>
      <c r="AM81" s="545" t="s">
        <v>114</v>
      </c>
      <c r="AN81" s="546"/>
      <c r="AO81" s="546"/>
      <c r="AP81" s="549"/>
    </row>
    <row r="82" spans="1:42" ht="139.5" hidden="1" customHeight="1" thickBot="1">
      <c r="A82" s="47"/>
      <c r="B82" s="186"/>
      <c r="C82" s="186"/>
      <c r="D82" s="186"/>
      <c r="E82" s="186"/>
      <c r="F82" s="186"/>
      <c r="G82" s="188"/>
      <c r="H82" s="186"/>
      <c r="I82" s="186"/>
      <c r="J82" s="186"/>
      <c r="K82" s="186"/>
      <c r="L82" s="186"/>
      <c r="M82" s="192"/>
      <c r="N82" s="192"/>
      <c r="O82" s="192"/>
      <c r="P82" s="186"/>
      <c r="Q82" s="186"/>
      <c r="R82" s="186"/>
      <c r="S82" s="186"/>
      <c r="T82" s="186"/>
      <c r="U82" s="186"/>
      <c r="V82" s="47"/>
      <c r="W82" s="47"/>
      <c r="AE82" s="193"/>
      <c r="AG82" s="522">
        <f>+U88</f>
        <v>0</v>
      </c>
      <c r="AH82" s="480"/>
      <c r="AI82" s="480"/>
      <c r="AJ82" s="522">
        <f>+IF(Y25="SIMULTANEO",J87,0)</f>
        <v>0</v>
      </c>
      <c r="AK82" s="480"/>
      <c r="AL82" s="480"/>
      <c r="AM82" s="553">
        <f>AJ82*40%</f>
        <v>0</v>
      </c>
      <c r="AN82" s="553"/>
      <c r="AO82" s="553"/>
      <c r="AP82" s="554"/>
    </row>
    <row r="83" spans="1:42" ht="139.5" hidden="1" customHeight="1" thickBot="1">
      <c r="A83" s="47"/>
      <c r="B83" s="186"/>
      <c r="C83" s="186"/>
      <c r="D83" s="186"/>
      <c r="E83" s="557" t="s">
        <v>131</v>
      </c>
      <c r="F83" s="558"/>
      <c r="G83" s="194"/>
      <c r="H83" s="345">
        <v>1300000</v>
      </c>
      <c r="I83" s="195"/>
      <c r="J83" s="559" t="s">
        <v>130</v>
      </c>
      <c r="K83" s="560"/>
      <c r="L83" s="560"/>
      <c r="M83" s="560"/>
      <c r="N83" s="561"/>
      <c r="O83" s="196"/>
      <c r="P83" s="567">
        <v>47065</v>
      </c>
      <c r="Q83" s="568"/>
      <c r="R83" s="569"/>
      <c r="S83" s="186"/>
      <c r="T83" s="186"/>
      <c r="U83" s="186"/>
      <c r="V83" s="47"/>
      <c r="W83" s="47"/>
      <c r="AE83" s="193"/>
      <c r="AG83" s="522"/>
      <c r="AH83" s="480"/>
      <c r="AI83" s="480"/>
      <c r="AJ83" s="536">
        <f>+IF(Y26="SIMULTANEO",J88,0)</f>
        <v>0</v>
      </c>
      <c r="AK83" s="537"/>
      <c r="AL83" s="538"/>
      <c r="AM83" s="550">
        <f>AJ83*40%</f>
        <v>0</v>
      </c>
      <c r="AN83" s="551"/>
      <c r="AO83" s="551"/>
      <c r="AP83" s="552"/>
    </row>
    <row r="84" spans="1:42" ht="139.5" hidden="1" customHeight="1" thickBot="1">
      <c r="A84" s="47"/>
      <c r="B84" s="197"/>
      <c r="C84" s="197"/>
      <c r="D84" s="197"/>
      <c r="E84" s="198"/>
      <c r="F84" s="199"/>
      <c r="G84" s="200"/>
      <c r="H84" s="199"/>
      <c r="I84" s="199"/>
      <c r="J84" s="201"/>
      <c r="K84" s="201"/>
      <c r="L84" s="201"/>
      <c r="M84" s="202"/>
      <c r="N84" s="202"/>
      <c r="O84" s="202"/>
      <c r="P84" s="199"/>
      <c r="Q84" s="199"/>
      <c r="R84" s="199"/>
      <c r="S84" s="197"/>
      <c r="T84" s="197"/>
      <c r="U84" s="186"/>
      <c r="V84" s="47"/>
      <c r="W84" s="47"/>
      <c r="AE84" s="193"/>
      <c r="AG84" s="522"/>
      <c r="AH84" s="480"/>
      <c r="AI84" s="480"/>
      <c r="AJ84" s="536">
        <f>+IF(Y27="SIMULTANEO",J89,0)</f>
        <v>0</v>
      </c>
      <c r="AK84" s="537"/>
      <c r="AL84" s="538"/>
      <c r="AM84" s="550">
        <f>AJ84*40%</f>
        <v>0</v>
      </c>
      <c r="AN84" s="551"/>
      <c r="AO84" s="551"/>
      <c r="AP84" s="552"/>
    </row>
    <row r="85" spans="1:42" s="44" customFormat="1" ht="139.5" hidden="1" customHeight="1" thickBot="1">
      <c r="B85" s="186"/>
      <c r="C85" s="186"/>
      <c r="D85" s="32"/>
      <c r="E85" s="203" t="s">
        <v>25</v>
      </c>
      <c r="F85" s="204"/>
      <c r="G85" s="199"/>
      <c r="H85" s="204"/>
      <c r="I85" s="204"/>
      <c r="J85" s="204"/>
      <c r="K85" s="204"/>
      <c r="L85" s="204"/>
      <c r="M85" s="205"/>
      <c r="N85" s="205"/>
      <c r="O85" s="205"/>
      <c r="P85" s="204"/>
      <c r="Q85" s="204"/>
      <c r="R85" s="204"/>
      <c r="S85" s="185"/>
      <c r="T85" s="167"/>
      <c r="U85" s="197"/>
      <c r="AE85" s="193"/>
      <c r="AF85" s="32"/>
      <c r="AG85" s="522"/>
      <c r="AH85" s="480"/>
      <c r="AI85" s="480"/>
      <c r="AJ85" s="536">
        <f>+IF(Y28="SIMULTANEO",J90,0)</f>
        <v>0</v>
      </c>
      <c r="AK85" s="537"/>
      <c r="AL85" s="538"/>
      <c r="AM85" s="550">
        <f>AJ85*40%</f>
        <v>0</v>
      </c>
      <c r="AN85" s="551"/>
      <c r="AO85" s="551"/>
      <c r="AP85" s="552"/>
    </row>
    <row r="86" spans="1:42" ht="139.5" hidden="1" customHeight="1" thickBot="1">
      <c r="A86" s="47"/>
      <c r="B86" s="186"/>
      <c r="C86" s="186"/>
      <c r="D86" s="206" t="s">
        <v>4</v>
      </c>
      <c r="E86" s="207" t="s">
        <v>0</v>
      </c>
      <c r="F86" s="181"/>
      <c r="G86" s="204"/>
      <c r="H86" s="208"/>
      <c r="I86" s="181"/>
      <c r="J86" s="545" t="s">
        <v>5</v>
      </c>
      <c r="K86" s="546"/>
      <c r="L86" s="546"/>
      <c r="M86" s="546"/>
      <c r="N86" s="546"/>
      <c r="O86" s="182"/>
      <c r="P86" s="545" t="s">
        <v>114</v>
      </c>
      <c r="Q86" s="546"/>
      <c r="R86" s="546"/>
      <c r="S86" s="546"/>
      <c r="T86" s="209"/>
      <c r="U86" s="186"/>
      <c r="V86" s="204" t="s">
        <v>25</v>
      </c>
      <c r="W86" s="204"/>
      <c r="X86" s="204"/>
      <c r="Y86" s="204"/>
      <c r="Z86" s="204"/>
      <c r="AA86" s="204"/>
      <c r="AB86" s="204"/>
      <c r="AC86" s="204"/>
      <c r="AD86" s="204"/>
      <c r="AE86" s="193"/>
      <c r="AG86" s="522"/>
      <c r="AH86" s="480"/>
      <c r="AI86" s="480"/>
      <c r="AJ86" s="536">
        <f>+IF(Y29="SIMULTANEO",J91,0)</f>
        <v>0</v>
      </c>
      <c r="AK86" s="537"/>
      <c r="AL86" s="538"/>
      <c r="AM86" s="539">
        <f>AJ86*40%</f>
        <v>0</v>
      </c>
      <c r="AN86" s="540"/>
      <c r="AO86" s="540"/>
      <c r="AP86" s="541"/>
    </row>
    <row r="87" spans="1:42" ht="139.5" hidden="1" customHeight="1" thickBot="1">
      <c r="A87" s="47"/>
      <c r="B87" s="186"/>
      <c r="C87" s="186"/>
      <c r="D87" s="210">
        <f>+IF(M25="",0,(DAYS360(M25,P25)+1))</f>
        <v>0</v>
      </c>
      <c r="E87" s="211">
        <f>+IF(M25="",0,((YEAR(P25)-YEAR(M25))*12)+MONTH(P25)-MONTH(M25)+1)</f>
        <v>0</v>
      </c>
      <c r="F87" s="212"/>
      <c r="G87" s="181"/>
      <c r="H87" s="212"/>
      <c r="I87" s="213"/>
      <c r="J87" s="564">
        <f>+IF(E87=0,0,I25/E87)</f>
        <v>0</v>
      </c>
      <c r="K87" s="564"/>
      <c r="L87" s="564"/>
      <c r="M87" s="564"/>
      <c r="N87" s="564"/>
      <c r="O87" s="214"/>
      <c r="P87" s="553">
        <f>+AB88+AM82</f>
        <v>0</v>
      </c>
      <c r="Q87" s="553"/>
      <c r="R87" s="553"/>
      <c r="S87" s="550"/>
      <c r="T87" s="215"/>
      <c r="U87" s="186"/>
      <c r="V87" s="546" t="s">
        <v>0</v>
      </c>
      <c r="W87" s="546"/>
      <c r="X87" s="547"/>
      <c r="Y87" s="545" t="s">
        <v>5</v>
      </c>
      <c r="Z87" s="546"/>
      <c r="AA87" s="546"/>
      <c r="AB87" s="216" t="s">
        <v>114</v>
      </c>
      <c r="AC87" s="181"/>
      <c r="AD87" s="181"/>
      <c r="AE87" s="217"/>
      <c r="AH87" s="524"/>
      <c r="AI87" s="524"/>
      <c r="AJ87" s="477">
        <f>SUM(AJ82:AL86)</f>
        <v>0</v>
      </c>
      <c r="AK87" s="478"/>
      <c r="AL87" s="478"/>
      <c r="AM87" s="477">
        <f>+IF(SUM(AM82:AP86)=0,0,IF(SUM(AM82:AP86)&lt;'Calculo Solidaridad Pensional'!M3,'Calculo Solidaridad Pensional'!M3,SUM(AM82:AP86)))</f>
        <v>0</v>
      </c>
      <c r="AN87" s="478"/>
      <c r="AO87" s="478"/>
      <c r="AP87" s="523"/>
    </row>
    <row r="88" spans="1:42" ht="139.5" hidden="1" customHeight="1" thickBot="1">
      <c r="A88" s="47"/>
      <c r="B88" s="186"/>
      <c r="C88" s="186"/>
      <c r="D88" s="210">
        <f>+IF(M26="",0,(DAYS360(M26,P26)+1))</f>
        <v>0</v>
      </c>
      <c r="E88" s="218">
        <f>+IF(M26="",0,((YEAR(P26)-YEAR(M26))*12)+MONTH(P26)-MONTH(M26)+1)</f>
        <v>0</v>
      </c>
      <c r="F88" s="219"/>
      <c r="G88" s="212"/>
      <c r="H88" s="220"/>
      <c r="I88" s="219"/>
      <c r="J88" s="456">
        <f>IF(AND(Y26="consecutivo",OR(R26=0,R26="")),0,IF(E88=0,0,I26/E88))</f>
        <v>0</v>
      </c>
      <c r="K88" s="457"/>
      <c r="L88" s="457"/>
      <c r="M88" s="457"/>
      <c r="N88" s="458"/>
      <c r="O88" s="221"/>
      <c r="P88" s="456">
        <f>+IF(Y26="consecutivo",IF(R26=0,0,AB89+AM83),AB89+AM83)</f>
        <v>0</v>
      </c>
      <c r="Q88" s="457"/>
      <c r="R88" s="457"/>
      <c r="S88" s="457"/>
      <c r="T88" s="215"/>
      <c r="U88" s="222"/>
      <c r="V88" s="479">
        <f>+E87</f>
        <v>0</v>
      </c>
      <c r="W88" s="480"/>
      <c r="X88" s="480"/>
      <c r="Y88" s="522">
        <f>+IF(Y25="CONSECUTIVO",J87,0)</f>
        <v>0</v>
      </c>
      <c r="Z88" s="480"/>
      <c r="AA88" s="480"/>
      <c r="AB88" s="223">
        <f>Y88*40%</f>
        <v>0</v>
      </c>
      <c r="AC88" s="223"/>
      <c r="AD88" s="223"/>
    </row>
    <row r="89" spans="1:42" ht="139.5" hidden="1" customHeight="1" thickBot="1">
      <c r="A89" s="47"/>
      <c r="B89" s="186"/>
      <c r="C89" s="186"/>
      <c r="D89" s="210">
        <f>+IF(N27="",0,(DAYS360(N27,P27)+1))</f>
        <v>0</v>
      </c>
      <c r="E89" s="218">
        <f>+IF(M27="",0,((YEAR(P27)-YEAR(M27))*12)+MONTH(P27)-MONTH(M27)+1)</f>
        <v>0</v>
      </c>
      <c r="F89" s="219"/>
      <c r="G89" s="219"/>
      <c r="H89" s="220"/>
      <c r="I89" s="219"/>
      <c r="J89" s="456">
        <f>IF(AND(Y27="consecutivo",OR(R27=0,R27="")),0,IF(E89=0,0,I27/E89))</f>
        <v>0</v>
      </c>
      <c r="K89" s="457"/>
      <c r="L89" s="457"/>
      <c r="M89" s="457"/>
      <c r="N89" s="458"/>
      <c r="O89" s="221"/>
      <c r="P89" s="456">
        <f>+IF(Y27="consecutivo",IF(R27=0,0,AB90+AM84),AB90+AM84)</f>
        <v>0</v>
      </c>
      <c r="Q89" s="457"/>
      <c r="R89" s="457"/>
      <c r="S89" s="457"/>
      <c r="T89" s="215"/>
      <c r="U89" s="222"/>
      <c r="V89" s="479"/>
      <c r="W89" s="480"/>
      <c r="X89" s="480"/>
      <c r="Y89" s="522">
        <f>+IF(Y26="CONSECUTIVO",J88,0)</f>
        <v>0</v>
      </c>
      <c r="Z89" s="480"/>
      <c r="AA89" s="480"/>
      <c r="AB89" s="223">
        <f>Y89*40%</f>
        <v>0</v>
      </c>
      <c r="AC89" s="223"/>
      <c r="AD89" s="223"/>
      <c r="AG89" s="47"/>
      <c r="AH89" s="47"/>
    </row>
    <row r="90" spans="1:42" ht="139.5" hidden="1" customHeight="1" thickBot="1">
      <c r="A90" s="47"/>
      <c r="B90" s="186"/>
      <c r="C90" s="186"/>
      <c r="D90" s="210">
        <f>+IF(N28="",0,(DAYS360(N28,P28)+1))</f>
        <v>0</v>
      </c>
      <c r="E90" s="218">
        <f>+IF(M28="",0,((YEAR(P28)-YEAR(M28))*12)+MONTH(P28)-MONTH(M28)+1)</f>
        <v>0</v>
      </c>
      <c r="F90" s="219"/>
      <c r="G90" s="219"/>
      <c r="H90" s="220"/>
      <c r="I90" s="219"/>
      <c r="J90" s="456">
        <f>IF(AND(Y28="consecutivo",OR(R28=0,R28="")),0,IF(E90=0,0,I28/E90))</f>
        <v>0</v>
      </c>
      <c r="K90" s="457"/>
      <c r="L90" s="457"/>
      <c r="M90" s="457"/>
      <c r="N90" s="458"/>
      <c r="O90" s="221"/>
      <c r="P90" s="456">
        <f>+IF(Y28="consecutivo",IF(R28=0,0,AB91+AM85),AB91+AM85)</f>
        <v>0</v>
      </c>
      <c r="Q90" s="457"/>
      <c r="R90" s="457"/>
      <c r="S90" s="457"/>
      <c r="T90" s="215"/>
      <c r="U90" s="222"/>
      <c r="V90" s="479"/>
      <c r="W90" s="480"/>
      <c r="X90" s="480"/>
      <c r="Y90" s="522">
        <f>+IF(Y27="CONSECUTIVO",J89,0)</f>
        <v>0</v>
      </c>
      <c r="Z90" s="480"/>
      <c r="AA90" s="480"/>
      <c r="AB90" s="223">
        <f>Y90*40%</f>
        <v>0</v>
      </c>
      <c r="AC90" s="223"/>
      <c r="AD90" s="223"/>
      <c r="AG90" s="47"/>
      <c r="AH90" s="47"/>
    </row>
    <row r="91" spans="1:42" ht="139.5" hidden="1" customHeight="1" thickBot="1">
      <c r="A91" s="47"/>
      <c r="B91" s="186"/>
      <c r="C91" s="186"/>
      <c r="D91" s="224">
        <f>+IF(N29="",0,(DAYS360(N29,P29)+1))</f>
        <v>0</v>
      </c>
      <c r="E91" s="225">
        <f>+IF(M29="",0,((YEAR(P29)-YEAR(M29))*12)+MONTH(P29)-MONTH(M29)+1)</f>
        <v>0</v>
      </c>
      <c r="F91" s="226"/>
      <c r="G91" s="219"/>
      <c r="H91" s="227"/>
      <c r="I91" s="227"/>
      <c r="J91" s="565">
        <f>IF(AND(Y29="consecutivo",OR(R29=0,R29="")),0,IF(E91=0,0,I29/E91))</f>
        <v>0</v>
      </c>
      <c r="K91" s="565"/>
      <c r="L91" s="565"/>
      <c r="M91" s="565"/>
      <c r="N91" s="565"/>
      <c r="O91" s="228"/>
      <c r="P91" s="456">
        <f>+IF(Y29="consecutivo",IF(R29=0,0,AB92+AM86),AB92+AM86)</f>
        <v>0</v>
      </c>
      <c r="Q91" s="457"/>
      <c r="R91" s="457"/>
      <c r="S91" s="457"/>
      <c r="T91" s="229"/>
      <c r="U91" s="222"/>
      <c r="V91" s="479"/>
      <c r="W91" s="480"/>
      <c r="X91" s="480"/>
      <c r="Y91" s="522">
        <f>+IF(Y28="CONSECUTIVO",J90,0)</f>
        <v>0</v>
      </c>
      <c r="Z91" s="480"/>
      <c r="AA91" s="480"/>
      <c r="AB91" s="223">
        <f>Y91*40%</f>
        <v>0</v>
      </c>
      <c r="AC91" s="223"/>
      <c r="AD91" s="223"/>
      <c r="AE91" s="185"/>
      <c r="AG91" s="542" t="s">
        <v>115</v>
      </c>
      <c r="AH91" s="543"/>
      <c r="AI91" s="543"/>
      <c r="AJ91" s="543"/>
      <c r="AK91" s="543"/>
      <c r="AL91" s="543"/>
      <c r="AM91" s="543"/>
      <c r="AN91" s="543"/>
      <c r="AO91" s="543"/>
      <c r="AP91" s="544"/>
    </row>
    <row r="92" spans="1:42" ht="139.5" hidden="1" customHeight="1" thickBot="1">
      <c r="A92" s="47"/>
      <c r="B92" s="186"/>
      <c r="C92" s="186"/>
      <c r="D92" s="230"/>
      <c r="F92" s="231"/>
      <c r="G92" s="226"/>
      <c r="H92" s="231"/>
      <c r="I92" s="231"/>
      <c r="J92" s="477">
        <f>SUM(J87:N91)</f>
        <v>0</v>
      </c>
      <c r="K92" s="478"/>
      <c r="L92" s="478"/>
      <c r="M92" s="478"/>
      <c r="N92" s="478"/>
      <c r="O92" s="232"/>
      <c r="P92" s="477">
        <f>+IF(SUM(P87:S91)&lt;'Calculo Solidaridad Pensional'!B3,'Calculo Solidaridad Pensional'!B3,SUM(P87:S91))</f>
        <v>1300000</v>
      </c>
      <c r="Q92" s="478"/>
      <c r="R92" s="478"/>
      <c r="S92" s="523"/>
      <c r="T92" s="186"/>
      <c r="U92" s="222"/>
      <c r="V92" s="479"/>
      <c r="W92" s="480"/>
      <c r="X92" s="480"/>
      <c r="Y92" s="522">
        <f>+IF(Y29="CONSECUTIVO",J91,0)</f>
        <v>0</v>
      </c>
      <c r="Z92" s="480"/>
      <c r="AA92" s="480"/>
      <c r="AB92" s="223">
        <f>Y92*40%</f>
        <v>0</v>
      </c>
      <c r="AC92" s="223"/>
      <c r="AD92" s="223"/>
      <c r="AE92" s="233"/>
      <c r="AF92" s="44"/>
      <c r="AG92" s="424" t="s">
        <v>102</v>
      </c>
      <c r="AH92" s="425"/>
      <c r="AI92" s="425"/>
      <c r="AJ92" s="425"/>
      <c r="AK92" s="425"/>
      <c r="AL92" s="425"/>
      <c r="AM92" s="447">
        <f>+IF(AM87&gt;25*H83,25*H83*AG76,IF((AM82*AG76*AA25)+(AM83*AG76*AA26)+(AM84*AG76*AA27)+(AM85*AG76*AA28)+(AM86*AG76*AA29)&lt;AM87*AG76,AM87*AG76,(AM82*AG76*AA25)+(AM83*AG76*AA26)+(AM84*AG76*AA27)+(AM85*AG76*AA28)+(AM86*AG76*AA29)))</f>
        <v>0</v>
      </c>
      <c r="AN92" s="447"/>
      <c r="AO92" s="447"/>
      <c r="AP92" s="448"/>
    </row>
    <row r="93" spans="1:42" ht="139.5" hidden="1" customHeight="1" thickBot="1">
      <c r="A93" s="47"/>
      <c r="C93" s="117"/>
      <c r="D93" s="117"/>
      <c r="E93" s="234" t="s">
        <v>116</v>
      </c>
      <c r="F93" s="234"/>
      <c r="G93" s="231"/>
      <c r="H93" s="234"/>
      <c r="I93" s="234"/>
      <c r="J93" s="234"/>
      <c r="K93" s="234"/>
      <c r="L93" s="234"/>
      <c r="M93" s="235"/>
      <c r="N93" s="235"/>
      <c r="O93" s="235"/>
      <c r="P93" s="234"/>
      <c r="Q93" s="234"/>
      <c r="R93" s="234"/>
      <c r="S93" s="234"/>
      <c r="T93" s="236"/>
      <c r="U93" s="186"/>
      <c r="W93" s="524"/>
      <c r="X93" s="524"/>
      <c r="Y93" s="477">
        <f>SUM(Y88:AA92)</f>
        <v>0</v>
      </c>
      <c r="Z93" s="478"/>
      <c r="AA93" s="478"/>
      <c r="AB93" s="237">
        <f>+IF(SUM(AB88:AE92)=0,0,IF(SUM(AB88:AE92)&lt;'Calculo Solidaridad Pensional'!B3,'Calculo Solidaridad Pensional'!B3,SUM(AB88:AE92)))</f>
        <v>0</v>
      </c>
      <c r="AC93" s="238"/>
      <c r="AD93" s="238"/>
      <c r="AE93" s="239"/>
      <c r="AF93" s="44"/>
      <c r="AG93" s="530" t="s">
        <v>38</v>
      </c>
      <c r="AH93" s="527"/>
      <c r="AI93" s="527"/>
      <c r="AJ93" s="527"/>
      <c r="AK93" s="527"/>
      <c r="AL93" s="527"/>
      <c r="AM93" s="418">
        <f>+IF(AM87&gt;H83*25,H83*25*AH76,IF((AM82*AH76*AA25)+(AM83*AH76*AA26)+(AM84*AH76*AA27)+(AM85*AH76*AA28)+(AM86*AH76*AA29)&lt;AM87*AH76,AM87*AH76,(AM82*AH76*AA25)+(AM83*AH76*AA26)+(AM84*AH76*AA27)+(AM85*AH76*AA28)+(AM86*AH76*AA29)))</f>
        <v>0</v>
      </c>
      <c r="AN93" s="418"/>
      <c r="AO93" s="418"/>
      <c r="AP93" s="419"/>
    </row>
    <row r="94" spans="1:42" ht="139.5" hidden="1" customHeight="1">
      <c r="A94" s="47"/>
      <c r="B94" s="186"/>
      <c r="C94" s="186"/>
      <c r="D94" s="186"/>
      <c r="E94" s="234"/>
      <c r="F94" s="234"/>
      <c r="G94" s="234"/>
      <c r="H94" s="234"/>
      <c r="I94" s="234"/>
      <c r="J94" s="234"/>
      <c r="K94" s="234"/>
      <c r="L94" s="234"/>
      <c r="M94" s="235"/>
      <c r="N94" s="235"/>
      <c r="O94" s="235"/>
      <c r="P94" s="234"/>
      <c r="Q94" s="234"/>
      <c r="R94" s="234"/>
      <c r="S94" s="234"/>
      <c r="T94" s="236"/>
      <c r="U94" s="117"/>
      <c r="AE94" s="240"/>
      <c r="AF94" s="44"/>
      <c r="AG94" s="530" t="s">
        <v>6</v>
      </c>
      <c r="AH94" s="527"/>
      <c r="AI94" s="527"/>
      <c r="AJ94" s="527"/>
      <c r="AK94" s="527"/>
      <c r="AL94" s="527"/>
      <c r="AM94" s="531">
        <f>+IF(S19="si",0,'Calculo Solidaridad Pensional'!L5)</f>
        <v>0</v>
      </c>
      <c r="AN94" s="531"/>
      <c r="AO94" s="531"/>
      <c r="AP94" s="532"/>
    </row>
    <row r="95" spans="1:42" ht="139.5" hidden="1" customHeight="1" thickBot="1">
      <c r="A95" s="47"/>
      <c r="B95" s="186"/>
      <c r="C95" s="186"/>
      <c r="D95" s="186"/>
      <c r="E95" s="234"/>
      <c r="F95" s="234"/>
      <c r="G95" s="234"/>
      <c r="H95" s="186"/>
      <c r="I95" s="186"/>
      <c r="J95" s="186"/>
      <c r="K95" s="186"/>
      <c r="L95" s="186"/>
      <c r="M95" s="192"/>
      <c r="N95" s="192"/>
      <c r="O95" s="192"/>
      <c r="P95" s="186"/>
      <c r="Q95" s="186"/>
      <c r="R95" s="186"/>
      <c r="S95" s="186"/>
      <c r="T95" s="186"/>
      <c r="U95" s="186"/>
      <c r="V95" s="47"/>
      <c r="W95" s="47"/>
      <c r="AE95" s="241"/>
      <c r="AF95" s="44"/>
      <c r="AG95" s="535" t="s">
        <v>21</v>
      </c>
      <c r="AH95" s="529"/>
      <c r="AI95" s="529"/>
      <c r="AJ95" s="529"/>
      <c r="AK95" s="529"/>
      <c r="AL95" s="529"/>
      <c r="AM95" s="533">
        <f>+SUM(AM92:AP94)</f>
        <v>0</v>
      </c>
      <c r="AN95" s="533"/>
      <c r="AO95" s="533"/>
      <c r="AP95" s="534"/>
    </row>
    <row r="96" spans="1:42" ht="139.5" hidden="1" customHeight="1" thickBot="1">
      <c r="A96" s="47"/>
      <c r="B96" s="242"/>
      <c r="C96" s="117"/>
      <c r="D96" s="117"/>
      <c r="E96" s="186"/>
      <c r="F96" s="186"/>
      <c r="G96" s="186"/>
      <c r="H96" s="204"/>
      <c r="I96" s="204"/>
      <c r="J96" s="204"/>
      <c r="K96" s="204"/>
      <c r="L96" s="204"/>
      <c r="M96" s="205"/>
      <c r="N96" s="205"/>
      <c r="O96" s="205"/>
      <c r="P96" s="204"/>
      <c r="Q96" s="204"/>
      <c r="R96" s="204"/>
      <c r="S96" s="185"/>
      <c r="T96" s="117"/>
      <c r="U96" s="186"/>
      <c r="V96" s="47"/>
      <c r="W96" s="47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</row>
    <row r="97" spans="1:42" ht="139.5" hidden="1" customHeight="1" thickBot="1">
      <c r="A97" s="47"/>
      <c r="B97" s="72"/>
      <c r="C97" s="72"/>
      <c r="D97" s="72"/>
      <c r="E97" s="203" t="s">
        <v>115</v>
      </c>
      <c r="F97" s="204"/>
      <c r="G97" s="204"/>
      <c r="H97" s="149"/>
      <c r="I97" s="149"/>
      <c r="J97" s="149"/>
      <c r="K97" s="149"/>
      <c r="L97" s="149"/>
      <c r="M97" s="243"/>
      <c r="N97" s="243"/>
      <c r="O97" s="243"/>
      <c r="P97" s="447">
        <f>IF(S19="si",IF(P92&gt;(H83*25),H83*25*12.5%,P92*12.5%),IF(P92&gt;(H83*25),H83*25*12.5%,P92*12.5%))</f>
        <v>162500</v>
      </c>
      <c r="Q97" s="447"/>
      <c r="R97" s="447"/>
      <c r="S97" s="448"/>
      <c r="T97" s="72"/>
      <c r="U97" s="117"/>
      <c r="V97" s="204" t="s">
        <v>115</v>
      </c>
      <c r="W97" s="204"/>
      <c r="X97" s="204"/>
      <c r="Y97" s="204"/>
      <c r="Z97" s="204"/>
      <c r="AA97" s="204"/>
      <c r="AB97" s="204"/>
      <c r="AC97" s="204"/>
      <c r="AD97" s="204"/>
    </row>
    <row r="98" spans="1:42" s="44" customFormat="1" ht="139.5" hidden="1" customHeight="1">
      <c r="E98" s="244" t="s">
        <v>101</v>
      </c>
      <c r="F98" s="149"/>
      <c r="G98" s="149"/>
      <c r="H98" s="245"/>
      <c r="I98" s="245"/>
      <c r="J98" s="245"/>
      <c r="K98" s="245"/>
      <c r="L98" s="245"/>
      <c r="M98" s="246"/>
      <c r="N98" s="246"/>
      <c r="O98" s="246"/>
      <c r="P98" s="418">
        <f>IF(S19="si",0,IF(P92&gt;(H83*25),H83*25*16%,P92*16%))</f>
        <v>208000</v>
      </c>
      <c r="Q98" s="418"/>
      <c r="R98" s="418"/>
      <c r="S98" s="419"/>
      <c r="T98" s="72"/>
      <c r="V98" s="525" t="s">
        <v>44</v>
      </c>
      <c r="W98" s="425"/>
      <c r="X98" s="425"/>
      <c r="Y98" s="425"/>
      <c r="Z98" s="425"/>
      <c r="AA98" s="425"/>
      <c r="AB98" s="247">
        <f>+IF(AB93&gt;25*H83,25*H83*AG76,IF((AB88*AG76*Z25)+(AB89*AG76*Z26)+(AB90*AG76*Z27)+(AB91*AG76*Z28)+(AB92*AG76*Z29)&lt;AB93*AG76,AB93*AG76,(AB88*AG76*Z25)+(AB89*AG76*Z26)+(AB90*AG76*Z27)+(AB91*AG76*Z28)+(AB92*AG76*Z29)))</f>
        <v>0</v>
      </c>
      <c r="AC98" s="247"/>
      <c r="AD98" s="247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</row>
    <row r="99" spans="1:42" s="44" customFormat="1" ht="139.5" hidden="1" customHeight="1">
      <c r="E99" s="248" t="s">
        <v>38</v>
      </c>
      <c r="F99" s="245"/>
      <c r="G99" s="245"/>
      <c r="H99" s="245"/>
      <c r="I99" s="245"/>
      <c r="J99" s="245"/>
      <c r="K99" s="245"/>
      <c r="L99" s="245"/>
      <c r="M99" s="246"/>
      <c r="N99" s="246"/>
      <c r="O99" s="246"/>
      <c r="P99" s="531">
        <f>AM94+AB100</f>
        <v>0</v>
      </c>
      <c r="Q99" s="531"/>
      <c r="R99" s="531"/>
      <c r="S99" s="532"/>
      <c r="T99" s="72"/>
      <c r="V99" s="526" t="s">
        <v>38</v>
      </c>
      <c r="W99" s="527"/>
      <c r="X99" s="527"/>
      <c r="Y99" s="527"/>
      <c r="Z99" s="527"/>
      <c r="AA99" s="527"/>
      <c r="AB99" s="249">
        <f>+IF(AB93&gt;H83*25,H83*25*AH76,IF((AB88*AH76*Z25)+(AB89*AH76*Z26)+(AB90*AH76*Z27)+(AB91*AH76*Z28)+(AB92*AH76*Z29)&lt;AB93*AH76,AB93*AH76,(AB88*AH76*Z25)+(AB89*AH76*Z26)+(AB90*AH76*Z27)+(AB91*AH76*Z28)+(AB92*AH76*Z29)))</f>
        <v>0</v>
      </c>
      <c r="AC99" s="249"/>
      <c r="AD99" s="249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</row>
    <row r="100" spans="1:42" s="44" customFormat="1" ht="139.5" hidden="1" customHeight="1" thickBot="1">
      <c r="E100" s="248" t="s">
        <v>6</v>
      </c>
      <c r="F100" s="245"/>
      <c r="G100" s="245"/>
      <c r="H100" s="250"/>
      <c r="I100" s="250"/>
      <c r="J100" s="250"/>
      <c r="K100" s="250"/>
      <c r="L100" s="250"/>
      <c r="M100" s="251"/>
      <c r="N100" s="251"/>
      <c r="O100" s="251"/>
      <c r="P100" s="533">
        <f>+SUM(P97:S99)</f>
        <v>370500</v>
      </c>
      <c r="Q100" s="533"/>
      <c r="R100" s="533"/>
      <c r="S100" s="534"/>
      <c r="T100" s="72"/>
      <c r="V100" s="526" t="s">
        <v>6</v>
      </c>
      <c r="W100" s="527"/>
      <c r="X100" s="527"/>
      <c r="Y100" s="527"/>
      <c r="Z100" s="527"/>
      <c r="AA100" s="527"/>
      <c r="AB100" s="252">
        <f>+IF(S19="si",0,'Calculo Solidaridad Pensional'!G5)</f>
        <v>0</v>
      </c>
      <c r="AC100" s="252"/>
      <c r="AD100" s="25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</row>
    <row r="101" spans="1:42" s="44" customFormat="1" ht="139.5" hidden="1" customHeight="1" thickBot="1">
      <c r="E101" s="253" t="s">
        <v>21</v>
      </c>
      <c r="F101" s="250"/>
      <c r="G101" s="250"/>
      <c r="H101" s="254"/>
      <c r="I101" s="254"/>
      <c r="J101" s="254"/>
      <c r="K101" s="254"/>
      <c r="L101" s="254"/>
      <c r="M101" s="255"/>
      <c r="N101" s="255"/>
      <c r="O101" s="255"/>
      <c r="P101" s="254"/>
      <c r="Q101" s="254"/>
      <c r="R101" s="254"/>
      <c r="S101" s="254"/>
      <c r="T101" s="72"/>
      <c r="V101" s="528" t="s">
        <v>21</v>
      </c>
      <c r="W101" s="529"/>
      <c r="X101" s="529"/>
      <c r="Y101" s="529"/>
      <c r="Z101" s="529"/>
      <c r="AA101" s="529"/>
      <c r="AB101" s="256">
        <f>+SUM(AB98:AE100)</f>
        <v>0</v>
      </c>
      <c r="AC101" s="256"/>
      <c r="AD101" s="256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</row>
    <row r="102" spans="1:42" s="44" customFormat="1" ht="139.5" hidden="1" customHeight="1">
      <c r="B102" s="32"/>
      <c r="C102" s="32"/>
      <c r="D102" s="32"/>
      <c r="E102" s="254" t="s">
        <v>117</v>
      </c>
      <c r="F102" s="254"/>
      <c r="G102" s="254"/>
      <c r="H102" s="32"/>
      <c r="I102" s="32"/>
      <c r="J102" s="32"/>
      <c r="K102" s="32"/>
      <c r="L102" s="32"/>
      <c r="M102" s="64"/>
      <c r="N102" s="64"/>
      <c r="O102" s="64"/>
      <c r="P102" s="32"/>
      <c r="Q102" s="72"/>
      <c r="R102" s="73"/>
      <c r="S102" s="72"/>
      <c r="T102" s="72"/>
      <c r="U102" s="72"/>
      <c r="V102" s="117"/>
      <c r="W102" s="117"/>
      <c r="AE102" s="117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</row>
    <row r="103" spans="1:42" ht="139.5" hidden="1" customHeight="1" thickBot="1">
      <c r="A103" s="44"/>
      <c r="C103" s="72"/>
      <c r="D103" s="257"/>
      <c r="H103" s="257"/>
      <c r="I103" s="257"/>
      <c r="J103" s="257"/>
      <c r="K103" s="257"/>
      <c r="L103" s="257"/>
      <c r="M103" s="258"/>
      <c r="N103" s="258"/>
      <c r="O103" s="258"/>
      <c r="P103" s="259"/>
      <c r="Q103" s="72"/>
      <c r="R103" s="73"/>
      <c r="S103" s="72"/>
      <c r="T103" s="72"/>
      <c r="U103" s="72"/>
      <c r="AE103" s="117"/>
    </row>
    <row r="104" spans="1:42" ht="139.5" hidden="1" customHeight="1" thickBot="1">
      <c r="A104" s="44"/>
      <c r="B104" s="242"/>
      <c r="C104" s="72"/>
      <c r="D104" s="257"/>
      <c r="E104" s="257"/>
      <c r="F104" s="257"/>
      <c r="G104" s="257"/>
      <c r="H104" s="204"/>
      <c r="I104" s="204"/>
      <c r="J104" s="204"/>
      <c r="K104" s="204"/>
      <c r="L104" s="204"/>
      <c r="M104" s="205"/>
      <c r="N104" s="205"/>
      <c r="O104" s="205"/>
      <c r="P104" s="204"/>
      <c r="Q104" s="204"/>
      <c r="R104" s="204"/>
      <c r="S104" s="185"/>
      <c r="T104" s="72"/>
      <c r="U104" s="72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</row>
    <row r="105" spans="1:42" ht="139.5" hidden="1" customHeight="1" thickBot="1">
      <c r="A105" s="44"/>
      <c r="D105" s="260"/>
      <c r="E105" s="203" t="s">
        <v>54</v>
      </c>
      <c r="F105" s="204"/>
      <c r="G105" s="204"/>
      <c r="H105" s="261"/>
      <c r="I105" s="261"/>
      <c r="J105" s="261"/>
      <c r="K105" s="261"/>
      <c r="L105" s="261"/>
      <c r="M105" s="262"/>
      <c r="N105" s="262"/>
      <c r="O105" s="262"/>
      <c r="P105" s="453" t="s">
        <v>40</v>
      </c>
      <c r="Q105" s="454"/>
      <c r="R105" s="454"/>
      <c r="S105" s="455"/>
      <c r="T105" s="167"/>
      <c r="U105" s="72"/>
      <c r="AE105" s="117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</row>
    <row r="106" spans="1:42" ht="139.5" hidden="1" customHeight="1" thickBot="1">
      <c r="A106" s="47"/>
      <c r="D106" s="263"/>
      <c r="E106" s="264" t="s">
        <v>39</v>
      </c>
      <c r="F106" s="261"/>
      <c r="G106" s="261"/>
      <c r="H106" s="263"/>
      <c r="I106" s="263"/>
      <c r="J106" s="263"/>
      <c r="K106" s="263"/>
      <c r="L106" s="263"/>
      <c r="M106" s="265"/>
      <c r="N106" s="266"/>
      <c r="O106" s="265"/>
      <c r="P106" s="397">
        <f>+E69</f>
        <v>0</v>
      </c>
      <c r="Q106" s="398"/>
      <c r="R106" s="398"/>
      <c r="S106" s="399"/>
      <c r="T106" s="44"/>
      <c r="U106" s="167"/>
    </row>
    <row r="107" spans="1:42" ht="139.5" hidden="1" customHeight="1" thickBot="1">
      <c r="D107" s="267"/>
      <c r="E107" s="268" t="s">
        <v>35</v>
      </c>
      <c r="F107" s="263"/>
      <c r="G107" s="263"/>
      <c r="H107" s="269"/>
      <c r="I107" s="269"/>
      <c r="J107" s="269"/>
      <c r="K107" s="269"/>
      <c r="L107" s="269"/>
      <c r="M107" s="270"/>
      <c r="N107" s="270"/>
      <c r="O107" s="270"/>
      <c r="P107" s="444">
        <f>+S39+S40</f>
        <v>208000</v>
      </c>
      <c r="Q107" s="445"/>
      <c r="R107" s="445"/>
      <c r="S107" s="446"/>
      <c r="T107" s="271"/>
      <c r="U107" s="44"/>
    </row>
    <row r="108" spans="1:42" ht="139.5" hidden="1" customHeight="1" thickBot="1">
      <c r="A108" s="44"/>
      <c r="D108" s="267"/>
      <c r="E108" s="268" t="s">
        <v>55</v>
      </c>
      <c r="F108" s="269"/>
      <c r="G108" s="269"/>
      <c r="H108" s="269"/>
      <c r="I108" s="269"/>
      <c r="J108" s="269"/>
      <c r="K108" s="269"/>
      <c r="L108" s="269"/>
      <c r="M108" s="270"/>
      <c r="N108" s="270"/>
      <c r="O108" s="270"/>
      <c r="P108" s="397">
        <f>+E70</f>
        <v>0</v>
      </c>
      <c r="Q108" s="398"/>
      <c r="R108" s="398"/>
      <c r="S108" s="399"/>
      <c r="T108" s="271"/>
      <c r="U108" s="271"/>
      <c r="V108" s="117">
        <f>P92*0.16</f>
        <v>208000</v>
      </c>
      <c r="W108" s="117"/>
      <c r="X108" s="117"/>
      <c r="Z108" s="117"/>
      <c r="AA108" s="117"/>
      <c r="AB108" s="117"/>
      <c r="AC108" s="117"/>
      <c r="AD108" s="117"/>
    </row>
    <row r="109" spans="1:42" ht="139.5" hidden="1" customHeight="1" thickBot="1">
      <c r="A109" s="44"/>
      <c r="B109" s="44"/>
      <c r="C109" s="44"/>
      <c r="D109" s="44"/>
      <c r="E109" s="268" t="s">
        <v>22</v>
      </c>
      <c r="F109" s="269"/>
      <c r="G109" s="269"/>
      <c r="H109" s="272"/>
      <c r="I109" s="272"/>
      <c r="J109" s="272"/>
      <c r="K109" s="272"/>
      <c r="L109" s="272"/>
      <c r="M109" s="273"/>
      <c r="N109" s="274"/>
      <c r="O109" s="273"/>
      <c r="P109" s="490">
        <f>+IF(SUM(P106:S108)&gt;R30*30%,R30*30%,SUM(P106:S108))</f>
        <v>1.5</v>
      </c>
      <c r="Q109" s="491"/>
      <c r="R109" s="491"/>
      <c r="S109" s="492"/>
      <c r="T109" s="44"/>
      <c r="U109" s="271"/>
      <c r="V109" s="117"/>
      <c r="W109" s="117"/>
      <c r="X109" s="117"/>
      <c r="Z109" s="117"/>
      <c r="AA109" s="117"/>
      <c r="AB109" s="117"/>
      <c r="AC109" s="117"/>
      <c r="AD109" s="117"/>
    </row>
    <row r="110" spans="1:42" s="44" customFormat="1" ht="139.5" hidden="1" customHeight="1" thickBot="1">
      <c r="B110" s="275"/>
      <c r="C110" s="275"/>
      <c r="D110" s="275"/>
      <c r="E110" s="276" t="s">
        <v>56</v>
      </c>
      <c r="F110" s="272"/>
      <c r="G110" s="272"/>
      <c r="H110" s="277"/>
      <c r="I110" s="277"/>
      <c r="J110" s="277"/>
      <c r="K110" s="277"/>
      <c r="L110" s="277"/>
      <c r="M110" s="278"/>
      <c r="N110" s="278"/>
      <c r="O110" s="278"/>
      <c r="P110" s="277"/>
      <c r="Q110" s="277"/>
      <c r="R110" s="277"/>
      <c r="S110" s="277"/>
      <c r="T110" s="275"/>
    </row>
    <row r="111" spans="1:42" s="44" customFormat="1" ht="139.5" hidden="1" customHeight="1" thickBot="1">
      <c r="B111" s="32"/>
      <c r="C111" s="32"/>
      <c r="D111" s="32"/>
      <c r="E111" s="277"/>
      <c r="F111" s="277"/>
      <c r="G111" s="277"/>
      <c r="H111" s="279"/>
      <c r="I111" s="279"/>
      <c r="J111" s="279"/>
      <c r="K111" s="279"/>
      <c r="L111" s="279"/>
      <c r="M111" s="280"/>
      <c r="N111" s="280"/>
      <c r="O111" s="280"/>
      <c r="P111" s="499">
        <f>R30</f>
        <v>5</v>
      </c>
      <c r="Q111" s="499"/>
      <c r="R111" s="499"/>
      <c r="S111" s="500"/>
      <c r="T111" s="236"/>
      <c r="U111" s="275"/>
      <c r="V111" s="117"/>
      <c r="W111" s="117"/>
      <c r="X111" s="117"/>
      <c r="Z111" s="117"/>
      <c r="AA111" s="117"/>
      <c r="AB111" s="117"/>
      <c r="AC111" s="117"/>
      <c r="AD111" s="117"/>
    </row>
    <row r="112" spans="1:42" ht="139.5" hidden="1" customHeight="1" thickBot="1">
      <c r="A112" s="47"/>
      <c r="E112" s="281" t="s">
        <v>17</v>
      </c>
      <c r="F112" s="279"/>
      <c r="G112" s="279"/>
      <c r="H112" s="282"/>
      <c r="I112" s="282"/>
      <c r="J112" s="282"/>
      <c r="K112" s="282"/>
      <c r="L112" s="282"/>
      <c r="M112" s="283"/>
      <c r="N112" s="283"/>
      <c r="O112" s="283"/>
      <c r="P112" s="413" t="e">
        <f>+#REF!</f>
        <v>#REF!</v>
      </c>
      <c r="Q112" s="413"/>
      <c r="R112" s="413"/>
      <c r="S112" s="414"/>
      <c r="T112" s="236"/>
      <c r="U112" s="236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</row>
    <row r="113" spans="1:42" ht="139.5" hidden="1" customHeight="1" thickBot="1">
      <c r="A113" s="47"/>
      <c r="B113" s="284"/>
      <c r="C113" s="284"/>
      <c r="D113" s="284"/>
      <c r="E113" s="285" t="s">
        <v>18</v>
      </c>
      <c r="F113" s="282"/>
      <c r="G113" s="282"/>
      <c r="H113" s="284"/>
      <c r="I113" s="284"/>
      <c r="J113" s="284"/>
      <c r="K113" s="284"/>
      <c r="L113" s="284"/>
      <c r="M113" s="286"/>
      <c r="N113" s="286"/>
      <c r="O113" s="286"/>
      <c r="P113" s="287"/>
      <c r="Q113" s="287"/>
      <c r="R113" s="287"/>
      <c r="S113" s="288"/>
      <c r="T113" s="289"/>
      <c r="U113" s="236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</row>
    <row r="114" spans="1:42" ht="139.5" hidden="1" customHeight="1" thickBot="1">
      <c r="A114" s="47"/>
      <c r="B114" s="242"/>
      <c r="C114" s="72"/>
      <c r="D114" s="257"/>
      <c r="E114" s="284"/>
      <c r="F114" s="284"/>
      <c r="G114" s="284"/>
      <c r="H114" s="204"/>
      <c r="I114" s="204"/>
      <c r="J114" s="204"/>
      <c r="K114" s="204"/>
      <c r="L114" s="204"/>
      <c r="M114" s="205"/>
      <c r="N114" s="205"/>
      <c r="O114" s="205"/>
      <c r="P114" s="204"/>
      <c r="Q114" s="204"/>
      <c r="R114" s="204"/>
      <c r="S114" s="185"/>
      <c r="T114" s="72"/>
      <c r="U114" s="289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</row>
    <row r="115" spans="1:42" ht="139.5" hidden="1" customHeight="1" thickBot="1">
      <c r="A115" s="44"/>
      <c r="B115" s="44"/>
      <c r="C115" s="44"/>
      <c r="D115" s="44"/>
      <c r="E115" s="203" t="s">
        <v>62</v>
      </c>
      <c r="F115" s="204"/>
      <c r="G115" s="204"/>
      <c r="H115" s="290"/>
      <c r="I115" s="290"/>
      <c r="J115" s="290"/>
      <c r="K115" s="291"/>
      <c r="L115" s="291"/>
      <c r="M115" s="292"/>
      <c r="N115" s="293"/>
      <c r="O115" s="294"/>
      <c r="P115" s="394">
        <f>+IF(G37="SI",AM92+AB98,0)</f>
        <v>0</v>
      </c>
      <c r="Q115" s="395"/>
      <c r="R115" s="395"/>
      <c r="S115" s="396"/>
      <c r="T115" s="44"/>
      <c r="U115" s="72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</row>
    <row r="116" spans="1:42" s="44" customFormat="1" ht="139.5" hidden="1" customHeight="1" thickBot="1">
      <c r="E116" s="295" t="s">
        <v>57</v>
      </c>
      <c r="F116" s="290"/>
      <c r="G116" s="290"/>
      <c r="H116" s="296"/>
      <c r="I116" s="296"/>
      <c r="J116" s="296"/>
      <c r="K116" s="296"/>
      <c r="L116" s="296"/>
      <c r="M116" s="297"/>
      <c r="N116" s="298"/>
      <c r="O116" s="299"/>
      <c r="P116" s="397">
        <f>+E71</f>
        <v>0</v>
      </c>
      <c r="Q116" s="398"/>
      <c r="R116" s="398"/>
      <c r="S116" s="399"/>
    </row>
    <row r="117" spans="1:42" s="44" customFormat="1" ht="139.5" hidden="1" customHeight="1" thickBot="1">
      <c r="E117" s="300" t="s">
        <v>58</v>
      </c>
      <c r="F117" s="296"/>
      <c r="G117" s="296"/>
      <c r="H117" s="301"/>
      <c r="I117" s="301"/>
      <c r="J117" s="301"/>
      <c r="K117" s="301"/>
      <c r="L117" s="301"/>
      <c r="M117" s="302"/>
      <c r="N117" s="303"/>
      <c r="O117" s="304"/>
      <c r="P117" s="397">
        <f>+E72</f>
        <v>0</v>
      </c>
      <c r="Q117" s="398"/>
      <c r="R117" s="398"/>
      <c r="S117" s="399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</row>
    <row r="118" spans="1:42" s="44" customFormat="1" ht="139.5" hidden="1" customHeight="1" thickBot="1">
      <c r="E118" s="300" t="s">
        <v>59</v>
      </c>
      <c r="F118" s="301"/>
      <c r="G118" s="301"/>
      <c r="H118" s="301"/>
      <c r="I118" s="301"/>
      <c r="J118" s="301"/>
      <c r="K118" s="301"/>
      <c r="L118" s="301"/>
      <c r="M118" s="302"/>
      <c r="N118" s="303"/>
      <c r="O118" s="302"/>
      <c r="P118" s="394">
        <f>+IF(SUM(P116:S117)&gt;P83*16,P83*16,SUM(P116:S117))</f>
        <v>0</v>
      </c>
      <c r="Q118" s="395"/>
      <c r="R118" s="395"/>
      <c r="S118" s="396"/>
    </row>
    <row r="119" spans="1:42" s="44" customFormat="1" ht="139.5" hidden="1" customHeight="1" thickBot="1">
      <c r="E119" s="300" t="s">
        <v>60</v>
      </c>
      <c r="F119" s="301"/>
      <c r="G119" s="301"/>
      <c r="H119" s="301"/>
      <c r="I119" s="301"/>
      <c r="J119" s="301"/>
      <c r="K119" s="301"/>
      <c r="L119" s="301"/>
      <c r="M119" s="302"/>
      <c r="N119" s="303"/>
      <c r="O119" s="304"/>
      <c r="P119" s="397">
        <f>+E74</f>
        <v>0</v>
      </c>
      <c r="Q119" s="398"/>
      <c r="R119" s="398"/>
      <c r="S119" s="399"/>
    </row>
    <row r="120" spans="1:42" s="44" customFormat="1" ht="139.5" hidden="1" customHeight="1" thickBot="1">
      <c r="E120" s="300" t="s">
        <v>121</v>
      </c>
      <c r="F120" s="301"/>
      <c r="G120" s="301"/>
      <c r="H120" s="305"/>
      <c r="I120" s="305"/>
      <c r="J120" s="305"/>
      <c r="K120" s="305"/>
      <c r="L120" s="305"/>
      <c r="M120" s="306"/>
      <c r="N120" s="307"/>
      <c r="O120" s="306"/>
      <c r="P120" s="493">
        <f>+P115+P118+P119</f>
        <v>0</v>
      </c>
      <c r="Q120" s="494"/>
      <c r="R120" s="494"/>
      <c r="S120" s="495"/>
      <c r="V120" s="32"/>
    </row>
    <row r="121" spans="1:42" s="44" customFormat="1" ht="139.5" hidden="1" customHeight="1" thickBot="1">
      <c r="E121" s="308" t="s">
        <v>61</v>
      </c>
      <c r="F121" s="305"/>
      <c r="G121" s="305"/>
      <c r="H121" s="309"/>
      <c r="I121" s="309"/>
      <c r="J121" s="309"/>
      <c r="K121" s="309"/>
      <c r="L121" s="309"/>
      <c r="M121" s="310"/>
      <c r="N121" s="310"/>
      <c r="O121" s="310"/>
      <c r="P121" s="311"/>
      <c r="Q121" s="311"/>
      <c r="R121" s="311"/>
      <c r="S121" s="311"/>
    </row>
    <row r="122" spans="1:42" s="44" customFormat="1" ht="139.5" hidden="1" customHeight="1" thickBot="1">
      <c r="B122" s="284"/>
      <c r="C122" s="284"/>
      <c r="D122" s="284"/>
      <c r="E122" s="309"/>
      <c r="F122" s="309"/>
      <c r="G122" s="309"/>
      <c r="H122" s="204"/>
      <c r="I122" s="204"/>
      <c r="J122" s="204"/>
      <c r="K122" s="204"/>
      <c r="L122" s="204"/>
      <c r="M122" s="205"/>
      <c r="N122" s="205"/>
      <c r="O122" s="205"/>
      <c r="P122" s="204"/>
      <c r="Q122" s="204"/>
      <c r="R122" s="204"/>
      <c r="S122" s="185"/>
      <c r="T122" s="289"/>
    </row>
    <row r="123" spans="1:42" ht="139.5" hidden="1" customHeight="1" thickBot="1">
      <c r="A123" s="47"/>
      <c r="B123" s="44"/>
      <c r="C123" s="44"/>
      <c r="D123" s="44"/>
      <c r="E123" s="203" t="s">
        <v>41</v>
      </c>
      <c r="F123" s="204"/>
      <c r="G123" s="204"/>
      <c r="H123" s="312"/>
      <c r="I123" s="312"/>
      <c r="J123" s="312"/>
      <c r="K123" s="312"/>
      <c r="L123" s="312"/>
      <c r="M123" s="313"/>
      <c r="N123" s="314"/>
      <c r="O123" s="313"/>
      <c r="P123" s="516">
        <f>+ROUND(MAX(R30-P109-P120,0),2)</f>
        <v>3.5</v>
      </c>
      <c r="Q123" s="517"/>
      <c r="R123" s="517"/>
      <c r="S123" s="518"/>
      <c r="T123" s="44"/>
      <c r="U123" s="289"/>
      <c r="V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</row>
    <row r="124" spans="1:42" s="44" customFormat="1" ht="139.5" hidden="1" customHeight="1" thickBot="1">
      <c r="E124" s="315" t="s">
        <v>71</v>
      </c>
      <c r="F124" s="312"/>
      <c r="G124" s="312"/>
      <c r="H124" s="316"/>
      <c r="I124" s="316"/>
      <c r="J124" s="316"/>
      <c r="K124" s="316"/>
      <c r="L124" s="316"/>
      <c r="M124" s="317"/>
      <c r="N124" s="318"/>
      <c r="O124" s="317"/>
      <c r="P124" s="487">
        <f>+P83</f>
        <v>47065</v>
      </c>
      <c r="Q124" s="488"/>
      <c r="R124" s="488"/>
      <c r="S124" s="489"/>
    </row>
    <row r="125" spans="1:42" s="44" customFormat="1" ht="139.5" hidden="1" customHeight="1" thickBot="1">
      <c r="E125" s="319" t="s">
        <v>14</v>
      </c>
      <c r="F125" s="316"/>
      <c r="G125" s="316"/>
      <c r="H125" s="320"/>
      <c r="I125" s="320"/>
      <c r="J125" s="320"/>
      <c r="K125" s="320"/>
      <c r="L125" s="320"/>
      <c r="M125" s="321"/>
      <c r="N125" s="321"/>
      <c r="O125" s="321"/>
      <c r="P125" s="496">
        <f>+ROUND(P123/P124,2)</f>
        <v>0</v>
      </c>
      <c r="Q125" s="497"/>
      <c r="R125" s="497"/>
      <c r="S125" s="498"/>
    </row>
    <row r="126" spans="1:42" s="44" customFormat="1" ht="139.5" hidden="1" customHeight="1" thickBot="1">
      <c r="E126" s="322" t="s">
        <v>15</v>
      </c>
      <c r="F126" s="320"/>
      <c r="G126" s="320"/>
      <c r="H126" s="320"/>
      <c r="I126" s="320"/>
      <c r="J126" s="320"/>
      <c r="K126" s="320"/>
      <c r="L126" s="320"/>
      <c r="M126" s="321"/>
      <c r="N126" s="321"/>
      <c r="O126" s="321"/>
      <c r="P126" s="510">
        <f>'Calculo Retencion'!C21/'Calculo Retencion'!C2</f>
        <v>0</v>
      </c>
      <c r="Q126" s="511"/>
      <c r="R126" s="511"/>
      <c r="S126" s="512"/>
    </row>
    <row r="127" spans="1:42" s="44" customFormat="1" ht="139.5" hidden="1" customHeight="1" thickBot="1">
      <c r="C127" s="323"/>
      <c r="E127" s="322" t="s">
        <v>72</v>
      </c>
      <c r="F127" s="320"/>
      <c r="G127" s="320"/>
      <c r="H127" s="234"/>
      <c r="I127" s="234"/>
      <c r="J127" s="234"/>
      <c r="K127" s="234"/>
      <c r="L127" s="234"/>
      <c r="M127" s="235"/>
      <c r="N127" s="235"/>
      <c r="O127" s="235"/>
      <c r="P127" s="324"/>
      <c r="Q127" s="71"/>
      <c r="R127" s="71"/>
      <c r="S127" s="325"/>
    </row>
    <row r="128" spans="1:42" s="44" customFormat="1" ht="139.5" hidden="1" customHeight="1" thickBot="1">
      <c r="C128" s="323"/>
      <c r="E128" s="234"/>
      <c r="F128" s="234"/>
      <c r="G128" s="234"/>
      <c r="H128" s="326"/>
      <c r="I128" s="326"/>
      <c r="J128" s="326"/>
      <c r="K128" s="326"/>
      <c r="L128" s="326"/>
      <c r="M128" s="327"/>
      <c r="N128" s="327"/>
      <c r="O128" s="304"/>
      <c r="P128" s="324"/>
      <c r="Q128" s="328"/>
      <c r="R128" s="328"/>
      <c r="S128" s="328"/>
    </row>
    <row r="129" spans="1:42" s="44" customFormat="1" ht="139.5" hidden="1" customHeight="1" thickBot="1">
      <c r="E129" s="326"/>
      <c r="F129" s="326"/>
      <c r="G129" s="326"/>
      <c r="H129" s="305"/>
      <c r="I129" s="305"/>
      <c r="J129" s="305"/>
      <c r="K129" s="305"/>
      <c r="L129" s="305"/>
      <c r="M129" s="306"/>
      <c r="N129" s="307"/>
      <c r="O129" s="329"/>
      <c r="P129" s="513">
        <f>+SUM(M67:T67)</f>
        <v>97505.3</v>
      </c>
      <c r="Q129" s="514"/>
      <c r="R129" s="514"/>
      <c r="S129" s="515"/>
    </row>
    <row r="130" spans="1:42" s="44" customFormat="1" ht="139.5" hidden="1" customHeight="1" thickBot="1">
      <c r="E130" s="308" t="s">
        <v>45</v>
      </c>
      <c r="F130" s="305"/>
      <c r="G130" s="305"/>
      <c r="H130" s="519">
        <f>+E25</f>
        <v>0</v>
      </c>
      <c r="I130" s="520"/>
      <c r="J130" s="520"/>
      <c r="K130" s="520"/>
      <c r="L130" s="520"/>
      <c r="M130" s="520"/>
      <c r="N130" s="521"/>
      <c r="O130" s="330"/>
      <c r="P130" s="504">
        <f>+IF(H130=0,0,SUMIF($E$25:$H$29,H130,$X$25:$X$29))</f>
        <v>0</v>
      </c>
      <c r="Q130" s="505"/>
      <c r="R130" s="505"/>
      <c r="S130" s="506"/>
    </row>
    <row r="131" spans="1:42" s="44" customFormat="1" ht="139.5" hidden="1" customHeight="1">
      <c r="E131" s="481" t="s">
        <v>48</v>
      </c>
      <c r="F131" s="482"/>
      <c r="G131" s="331"/>
      <c r="H131" s="507">
        <f>+IF(E26=E25,0,E26)</f>
        <v>0</v>
      </c>
      <c r="I131" s="508"/>
      <c r="J131" s="508"/>
      <c r="K131" s="508"/>
      <c r="L131" s="508"/>
      <c r="M131" s="508"/>
      <c r="N131" s="509"/>
      <c r="O131" s="332"/>
      <c r="P131" s="394">
        <f>+IF(H131=0,0,SUMIF($E$25:$H$29,H131,$X$25:$X$29))</f>
        <v>0</v>
      </c>
      <c r="Q131" s="395"/>
      <c r="R131" s="395"/>
      <c r="S131" s="396"/>
    </row>
    <row r="132" spans="1:42" s="44" customFormat="1" ht="139.5" hidden="1" customHeight="1">
      <c r="E132" s="483"/>
      <c r="F132" s="484"/>
      <c r="G132" s="333"/>
      <c r="H132" s="507">
        <f>+IF(OR(E27=E26,E27=E25),0,E27)</f>
        <v>0</v>
      </c>
      <c r="I132" s="508"/>
      <c r="J132" s="508"/>
      <c r="K132" s="508"/>
      <c r="L132" s="508"/>
      <c r="M132" s="508"/>
      <c r="N132" s="509"/>
      <c r="O132" s="332"/>
      <c r="P132" s="394">
        <f>+IF(H132=0,0,SUMIF($E$25:$H$29,H132,$X$25:$X$29))</f>
        <v>0</v>
      </c>
      <c r="Q132" s="395"/>
      <c r="R132" s="395"/>
      <c r="S132" s="396"/>
    </row>
    <row r="133" spans="1:42" s="44" customFormat="1" ht="139.5" hidden="1" customHeight="1">
      <c r="E133" s="483"/>
      <c r="F133" s="484"/>
      <c r="G133" s="333"/>
      <c r="H133" s="507">
        <f>+IF(OR(E28=E27,E28=E26,E28=E25),0,E28)</f>
        <v>0</v>
      </c>
      <c r="I133" s="508"/>
      <c r="J133" s="508"/>
      <c r="K133" s="508"/>
      <c r="L133" s="508"/>
      <c r="M133" s="508"/>
      <c r="N133" s="509"/>
      <c r="O133" s="332"/>
      <c r="P133" s="394">
        <f>+IF(H133=0,0,SUMIF($E$25:$H$29,H133,$X$25:$X$29))</f>
        <v>0</v>
      </c>
      <c r="Q133" s="395"/>
      <c r="R133" s="395"/>
      <c r="S133" s="396"/>
    </row>
    <row r="134" spans="1:42" s="44" customFormat="1" ht="139.5" hidden="1" customHeight="1" thickBot="1">
      <c r="E134" s="483"/>
      <c r="F134" s="484"/>
      <c r="G134" s="333"/>
      <c r="H134" s="501">
        <f>+IF(OR(E29=E28,E29=E27,E29=E26,E29=E25),0,E29)</f>
        <v>0</v>
      </c>
      <c r="I134" s="502"/>
      <c r="J134" s="502"/>
      <c r="K134" s="502"/>
      <c r="L134" s="502"/>
      <c r="M134" s="502"/>
      <c r="N134" s="503"/>
      <c r="O134" s="334"/>
      <c r="P134" s="487">
        <f>+IF(H134=0,0,SUMIF($E$25:$H$29,H134,$X$25:$X$29))</f>
        <v>0</v>
      </c>
      <c r="Q134" s="488"/>
      <c r="R134" s="488"/>
      <c r="S134" s="489"/>
    </row>
    <row r="135" spans="1:42" s="44" customFormat="1" ht="139.5" hidden="1" customHeight="1" thickBot="1">
      <c r="E135" s="485"/>
      <c r="F135" s="486"/>
      <c r="G135" s="335"/>
      <c r="M135" s="65"/>
      <c r="N135" s="65"/>
      <c r="O135" s="65"/>
      <c r="R135" s="323" t="s">
        <v>19</v>
      </c>
      <c r="S135" s="323"/>
      <c r="T135" s="323"/>
    </row>
    <row r="136" spans="1:42" s="44" customFormat="1" ht="139.5" hidden="1" customHeight="1">
      <c r="A136" s="336"/>
      <c r="M136" s="65"/>
      <c r="N136" s="65"/>
      <c r="O136" s="65"/>
      <c r="R136" s="323" t="s">
        <v>16</v>
      </c>
      <c r="S136" s="323"/>
      <c r="T136" s="323"/>
      <c r="U136" s="323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</row>
    <row r="137" spans="1:42" s="44" customFormat="1" ht="139.5" hidden="1" customHeight="1">
      <c r="A137" s="336"/>
      <c r="M137" s="65"/>
      <c r="N137" s="65"/>
      <c r="O137" s="65"/>
      <c r="U137" s="323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</row>
    <row r="138" spans="1:42" s="44" customFormat="1" ht="28.5" hidden="1" customHeight="1">
      <c r="A138" s="336"/>
      <c r="M138" s="65"/>
      <c r="N138" s="65"/>
      <c r="O138" s="65"/>
      <c r="U138" s="323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</row>
    <row r="139" spans="1:42" s="44" customFormat="1" ht="20.25" hidden="1">
      <c r="A139" s="336"/>
      <c r="H139" s="81">
        <v>43101</v>
      </c>
      <c r="J139" s="81">
        <v>43101</v>
      </c>
      <c r="M139" s="65"/>
      <c r="N139" s="65"/>
      <c r="O139" s="65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</row>
    <row r="140" spans="1:42" s="44" customFormat="1" ht="20.25" hidden="1">
      <c r="H140" s="81">
        <v>43102</v>
      </c>
      <c r="J140" s="81">
        <v>43102</v>
      </c>
      <c r="M140" s="65"/>
      <c r="N140" s="65"/>
      <c r="O140" s="65"/>
      <c r="V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</row>
    <row r="141" spans="1:42" s="44" customFormat="1" ht="20.25" hidden="1">
      <c r="H141" s="81">
        <v>43103</v>
      </c>
      <c r="J141" s="81">
        <v>43103</v>
      </c>
      <c r="M141" s="65"/>
      <c r="N141" s="65"/>
      <c r="O141" s="65"/>
      <c r="V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</row>
    <row r="142" spans="1:42" s="44" customFormat="1" ht="20.25" hidden="1">
      <c r="H142" s="81">
        <v>43104</v>
      </c>
      <c r="J142" s="81">
        <v>43104</v>
      </c>
      <c r="M142" s="65"/>
      <c r="N142" s="65"/>
      <c r="O142" s="65"/>
      <c r="V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</row>
    <row r="143" spans="1:42" ht="20.25" hidden="1">
      <c r="A143" s="44"/>
      <c r="E143" s="44"/>
      <c r="F143" s="44"/>
      <c r="G143" s="44"/>
      <c r="H143" s="81">
        <v>43105</v>
      </c>
      <c r="J143" s="81">
        <v>43105</v>
      </c>
      <c r="U143" s="44"/>
    </row>
    <row r="144" spans="1:42" ht="20.25" hidden="1">
      <c r="H144" s="81">
        <v>43106</v>
      </c>
      <c r="J144" s="81">
        <v>43106</v>
      </c>
    </row>
    <row r="145" spans="3:18" ht="20.25" hidden="1">
      <c r="H145" s="81">
        <v>43107</v>
      </c>
      <c r="J145" s="81">
        <v>43107</v>
      </c>
    </row>
    <row r="146" spans="3:18" ht="20.25" hidden="1">
      <c r="H146" s="81">
        <v>43108</v>
      </c>
      <c r="J146" s="81">
        <v>43108</v>
      </c>
    </row>
    <row r="147" spans="3:18" ht="20.25" hidden="1">
      <c r="H147" s="81">
        <v>43109</v>
      </c>
      <c r="J147" s="81">
        <v>43109</v>
      </c>
    </row>
    <row r="148" spans="3:18" ht="20.25" hidden="1">
      <c r="H148" s="81">
        <v>43110</v>
      </c>
      <c r="J148" s="81">
        <v>43110</v>
      </c>
    </row>
    <row r="149" spans="3:18" ht="20.25" hidden="1">
      <c r="H149" s="81">
        <v>43111</v>
      </c>
      <c r="J149" s="81">
        <v>43111</v>
      </c>
    </row>
    <row r="150" spans="3:18" ht="20.25" hidden="1">
      <c r="H150" s="81">
        <v>43112</v>
      </c>
      <c r="J150" s="81">
        <v>43112</v>
      </c>
    </row>
    <row r="151" spans="3:18" ht="20.25" hidden="1">
      <c r="H151" s="81">
        <v>43113</v>
      </c>
      <c r="J151" s="81">
        <v>43113</v>
      </c>
    </row>
    <row r="152" spans="3:18" ht="20.25" hidden="1">
      <c r="H152" s="81">
        <v>43114</v>
      </c>
      <c r="J152" s="81">
        <v>43114</v>
      </c>
    </row>
    <row r="153" spans="3:18" ht="20.25" hidden="1">
      <c r="H153" s="81">
        <v>43115</v>
      </c>
      <c r="J153" s="81">
        <v>43115</v>
      </c>
    </row>
    <row r="154" spans="3:18" ht="20.25" hidden="1">
      <c r="H154" s="81">
        <v>43116</v>
      </c>
      <c r="J154" s="81">
        <v>43116</v>
      </c>
    </row>
    <row r="155" spans="3:18" ht="20.25" hidden="1">
      <c r="H155" s="81">
        <v>43117</v>
      </c>
      <c r="J155" s="81">
        <v>43117</v>
      </c>
    </row>
    <row r="156" spans="3:18" ht="20.25" hidden="1">
      <c r="C156" s="44"/>
      <c r="H156" s="81">
        <v>43118</v>
      </c>
      <c r="J156" s="81">
        <v>43118</v>
      </c>
    </row>
    <row r="157" spans="3:18" ht="20.25" hidden="1">
      <c r="C157" s="337">
        <v>39814</v>
      </c>
      <c r="H157" s="81">
        <v>43119</v>
      </c>
      <c r="I157" s="338"/>
      <c r="J157" s="81">
        <v>43119</v>
      </c>
      <c r="K157" s="338"/>
      <c r="L157" s="338"/>
      <c r="M157" s="339"/>
      <c r="N157" s="340"/>
      <c r="O157" s="340"/>
      <c r="R157" s="32" t="s">
        <v>24</v>
      </c>
    </row>
    <row r="158" spans="3:18" ht="20.25" hidden="1">
      <c r="C158" s="337">
        <f>+C157+1</f>
        <v>39815</v>
      </c>
      <c r="E158" s="338"/>
      <c r="F158" s="338"/>
      <c r="G158" s="338"/>
      <c r="H158" s="81">
        <v>43120</v>
      </c>
      <c r="I158" s="338"/>
      <c r="J158" s="81">
        <v>43120</v>
      </c>
      <c r="K158" s="338"/>
      <c r="L158" s="338"/>
      <c r="M158" s="339"/>
      <c r="N158" s="340"/>
      <c r="O158" s="340"/>
      <c r="R158" s="32" t="s">
        <v>23</v>
      </c>
    </row>
    <row r="159" spans="3:18" ht="20.25" hidden="1">
      <c r="C159" s="337">
        <f t="shared" ref="C159:C222" si="0">+C158+1</f>
        <v>39816</v>
      </c>
      <c r="E159" s="338"/>
      <c r="F159" s="338"/>
      <c r="G159" s="338"/>
      <c r="H159" s="81">
        <v>43121</v>
      </c>
      <c r="I159" s="338"/>
      <c r="J159" s="81">
        <v>43121</v>
      </c>
      <c r="K159" s="338"/>
      <c r="L159" s="338"/>
      <c r="M159" s="339"/>
      <c r="N159" s="340"/>
      <c r="O159" s="340"/>
    </row>
    <row r="160" spans="3:18" ht="20.25" hidden="1">
      <c r="C160" s="337">
        <f t="shared" si="0"/>
        <v>39817</v>
      </c>
      <c r="E160" s="338"/>
      <c r="F160" s="338"/>
      <c r="G160" s="338"/>
      <c r="H160" s="81">
        <v>43122</v>
      </c>
      <c r="I160" s="338"/>
      <c r="J160" s="81">
        <v>43122</v>
      </c>
      <c r="K160" s="338"/>
      <c r="L160" s="338"/>
      <c r="M160" s="339"/>
      <c r="N160" s="340"/>
      <c r="O160" s="340"/>
      <c r="R160" s="32" t="s">
        <v>37</v>
      </c>
    </row>
    <row r="161" spans="2:18" ht="20.25" hidden="1">
      <c r="B161" s="341"/>
      <c r="C161" s="337">
        <f t="shared" si="0"/>
        <v>39818</v>
      </c>
      <c r="E161" s="338"/>
      <c r="F161" s="338"/>
      <c r="G161" s="338"/>
      <c r="H161" s="81">
        <v>43123</v>
      </c>
      <c r="I161" s="338"/>
      <c r="J161" s="81">
        <v>43123</v>
      </c>
      <c r="K161" s="338"/>
      <c r="L161" s="338"/>
      <c r="M161" s="339"/>
      <c r="N161" s="340"/>
      <c r="O161" s="340"/>
      <c r="R161" s="32" t="s">
        <v>36</v>
      </c>
    </row>
    <row r="162" spans="2:18" ht="20.25" hidden="1">
      <c r="C162" s="337">
        <f t="shared" si="0"/>
        <v>39819</v>
      </c>
      <c r="E162" s="338"/>
      <c r="F162" s="338"/>
      <c r="G162" s="338"/>
      <c r="H162" s="81">
        <v>43124</v>
      </c>
      <c r="I162" s="338"/>
      <c r="J162" s="81">
        <v>43124</v>
      </c>
      <c r="M162" s="339"/>
      <c r="N162" s="340"/>
      <c r="O162" s="340"/>
    </row>
    <row r="163" spans="2:18" ht="20.25" hidden="1">
      <c r="B163" s="342"/>
      <c r="C163" s="337">
        <f t="shared" si="0"/>
        <v>39820</v>
      </c>
      <c r="E163" s="338"/>
      <c r="F163" s="338"/>
      <c r="G163" s="338"/>
      <c r="H163" s="81">
        <v>43125</v>
      </c>
      <c r="I163" s="338"/>
      <c r="J163" s="81">
        <v>43125</v>
      </c>
      <c r="K163" s="338"/>
      <c r="L163" s="338"/>
      <c r="M163" s="339"/>
      <c r="N163" s="340"/>
      <c r="O163" s="340"/>
    </row>
    <row r="164" spans="2:18" ht="20.25" hidden="1">
      <c r="B164" s="341"/>
      <c r="C164" s="337">
        <f t="shared" si="0"/>
        <v>39821</v>
      </c>
      <c r="E164" s="338"/>
      <c r="F164" s="338"/>
      <c r="G164" s="338"/>
      <c r="H164" s="81">
        <v>43126</v>
      </c>
      <c r="I164" s="338"/>
      <c r="J164" s="81">
        <v>43126</v>
      </c>
      <c r="K164" s="338"/>
      <c r="L164" s="338"/>
      <c r="M164" s="339"/>
      <c r="N164" s="340"/>
      <c r="O164" s="340"/>
    </row>
    <row r="165" spans="2:18" ht="20.25" hidden="1">
      <c r="C165" s="337">
        <f t="shared" si="0"/>
        <v>39822</v>
      </c>
      <c r="E165" s="338"/>
      <c r="F165" s="338"/>
      <c r="G165" s="338"/>
      <c r="H165" s="81">
        <v>43127</v>
      </c>
      <c r="I165" s="338"/>
      <c r="J165" s="81">
        <v>43127</v>
      </c>
      <c r="K165" s="338"/>
      <c r="L165" s="338"/>
      <c r="M165" s="339"/>
      <c r="N165" s="340"/>
      <c r="O165" s="340"/>
    </row>
    <row r="166" spans="2:18" ht="20.25" hidden="1">
      <c r="C166" s="337">
        <f t="shared" si="0"/>
        <v>39823</v>
      </c>
      <c r="E166" s="338"/>
      <c r="F166" s="338"/>
      <c r="G166" s="338"/>
      <c r="H166" s="81">
        <v>43128</v>
      </c>
      <c r="I166" s="338"/>
      <c r="J166" s="81">
        <v>43128</v>
      </c>
      <c r="K166" s="338"/>
      <c r="L166" s="338"/>
      <c r="M166" s="339"/>
      <c r="N166" s="340"/>
      <c r="O166" s="340"/>
    </row>
    <row r="167" spans="2:18" ht="20.25" hidden="1">
      <c r="C167" s="337">
        <f t="shared" si="0"/>
        <v>39824</v>
      </c>
      <c r="E167" s="338"/>
      <c r="F167" s="338"/>
      <c r="G167" s="338"/>
      <c r="H167" s="81">
        <v>43129</v>
      </c>
      <c r="I167" s="338"/>
      <c r="J167" s="81">
        <v>43129</v>
      </c>
      <c r="K167" s="338"/>
      <c r="L167" s="338"/>
      <c r="M167" s="339"/>
      <c r="N167" s="340"/>
      <c r="O167" s="340"/>
    </row>
    <row r="168" spans="2:18" ht="20.25" hidden="1">
      <c r="C168" s="337">
        <f t="shared" si="0"/>
        <v>39825</v>
      </c>
      <c r="E168" s="338"/>
      <c r="F168" s="338"/>
      <c r="G168" s="338"/>
      <c r="H168" s="81">
        <v>43130</v>
      </c>
      <c r="I168" s="338"/>
      <c r="J168" s="81">
        <v>43130</v>
      </c>
      <c r="K168" s="338"/>
      <c r="L168" s="338"/>
      <c r="M168" s="339"/>
      <c r="N168" s="340"/>
      <c r="O168" s="340"/>
    </row>
    <row r="169" spans="2:18" ht="20.25" hidden="1">
      <c r="C169" s="337">
        <f t="shared" si="0"/>
        <v>39826</v>
      </c>
      <c r="E169" s="338"/>
      <c r="F169" s="338"/>
      <c r="G169" s="338"/>
      <c r="H169" s="81">
        <v>43131</v>
      </c>
      <c r="I169" s="338"/>
      <c r="J169" s="81">
        <v>43131</v>
      </c>
      <c r="K169" s="338"/>
      <c r="L169" s="338"/>
      <c r="M169" s="339"/>
      <c r="N169" s="340"/>
      <c r="O169" s="340"/>
    </row>
    <row r="170" spans="2:18" ht="20.25" hidden="1">
      <c r="C170" s="337">
        <f t="shared" si="0"/>
        <v>39827</v>
      </c>
      <c r="E170" s="338"/>
      <c r="F170" s="338"/>
      <c r="G170" s="338"/>
      <c r="H170" s="81">
        <v>43132</v>
      </c>
      <c r="I170" s="338"/>
      <c r="J170" s="81">
        <v>43132</v>
      </c>
      <c r="K170" s="338"/>
      <c r="L170" s="338"/>
      <c r="M170" s="339"/>
      <c r="N170" s="340"/>
      <c r="O170" s="340"/>
    </row>
    <row r="171" spans="2:18" ht="20.25" hidden="1">
      <c r="C171" s="337">
        <f t="shared" si="0"/>
        <v>39828</v>
      </c>
      <c r="E171" s="338"/>
      <c r="F171" s="338"/>
      <c r="G171" s="338"/>
      <c r="H171" s="81">
        <v>43133</v>
      </c>
      <c r="I171" s="338"/>
      <c r="J171" s="81">
        <v>43133</v>
      </c>
      <c r="K171" s="338"/>
      <c r="L171" s="338"/>
      <c r="M171" s="339"/>
      <c r="N171" s="340"/>
      <c r="O171" s="340"/>
    </row>
    <row r="172" spans="2:18" ht="20.25" hidden="1">
      <c r="C172" s="337">
        <f t="shared" si="0"/>
        <v>39829</v>
      </c>
      <c r="E172" s="338"/>
      <c r="F172" s="338"/>
      <c r="G172" s="338"/>
      <c r="H172" s="81">
        <v>43134</v>
      </c>
      <c r="I172" s="338"/>
      <c r="J172" s="81">
        <v>43134</v>
      </c>
      <c r="K172" s="338"/>
      <c r="L172" s="338"/>
      <c r="M172" s="339"/>
      <c r="N172" s="340"/>
      <c r="O172" s="340"/>
    </row>
    <row r="173" spans="2:18" ht="20.25" hidden="1">
      <c r="C173" s="337">
        <f t="shared" si="0"/>
        <v>39830</v>
      </c>
      <c r="E173" s="338"/>
      <c r="F173" s="338"/>
      <c r="G173" s="338"/>
      <c r="H173" s="81">
        <v>43135</v>
      </c>
      <c r="I173" s="338"/>
      <c r="J173" s="81">
        <v>43135</v>
      </c>
      <c r="K173" s="338"/>
      <c r="L173" s="338"/>
      <c r="M173" s="339"/>
      <c r="N173" s="340"/>
      <c r="O173" s="340"/>
    </row>
    <row r="174" spans="2:18" ht="20.25" hidden="1">
      <c r="C174" s="337">
        <f t="shared" si="0"/>
        <v>39831</v>
      </c>
      <c r="E174" s="338"/>
      <c r="F174" s="338"/>
      <c r="G174" s="338"/>
      <c r="H174" s="81">
        <v>43136</v>
      </c>
      <c r="I174" s="338"/>
      <c r="J174" s="81">
        <v>43136</v>
      </c>
      <c r="K174" s="338"/>
      <c r="L174" s="338"/>
      <c r="M174" s="339"/>
      <c r="N174" s="340"/>
      <c r="O174" s="340"/>
    </row>
    <row r="175" spans="2:18" ht="20.25" hidden="1">
      <c r="C175" s="337">
        <f t="shared" si="0"/>
        <v>39832</v>
      </c>
      <c r="E175" s="338"/>
      <c r="F175" s="338"/>
      <c r="G175" s="338"/>
      <c r="H175" s="81">
        <v>43137</v>
      </c>
      <c r="I175" s="338"/>
      <c r="J175" s="81">
        <v>43137</v>
      </c>
      <c r="K175" s="338"/>
      <c r="L175" s="338"/>
      <c r="M175" s="339"/>
      <c r="N175" s="340"/>
      <c r="O175" s="340"/>
    </row>
    <row r="176" spans="2:18" ht="20.25" hidden="1">
      <c r="C176" s="337">
        <f t="shared" si="0"/>
        <v>39833</v>
      </c>
      <c r="E176" s="338"/>
      <c r="F176" s="338"/>
      <c r="G176" s="338"/>
      <c r="H176" s="81">
        <v>43138</v>
      </c>
      <c r="I176" s="338"/>
      <c r="J176" s="81">
        <v>43138</v>
      </c>
      <c r="K176" s="338"/>
      <c r="L176" s="338"/>
      <c r="M176" s="339"/>
      <c r="N176" s="340"/>
      <c r="O176" s="340"/>
    </row>
    <row r="177" spans="3:15" ht="20.25" hidden="1">
      <c r="C177" s="337">
        <f t="shared" si="0"/>
        <v>39834</v>
      </c>
      <c r="E177" s="338"/>
      <c r="F177" s="338"/>
      <c r="G177" s="338"/>
      <c r="H177" s="81">
        <v>43139</v>
      </c>
      <c r="I177" s="338"/>
      <c r="J177" s="81">
        <v>43139</v>
      </c>
      <c r="K177" s="338"/>
      <c r="L177" s="338"/>
      <c r="M177" s="339"/>
      <c r="N177" s="340"/>
      <c r="O177" s="340"/>
    </row>
    <row r="178" spans="3:15" ht="20.25" hidden="1">
      <c r="C178" s="337">
        <f t="shared" si="0"/>
        <v>39835</v>
      </c>
      <c r="E178" s="338"/>
      <c r="F178" s="338"/>
      <c r="G178" s="338"/>
      <c r="H178" s="81">
        <v>43140</v>
      </c>
      <c r="I178" s="338"/>
      <c r="J178" s="81">
        <v>43140</v>
      </c>
      <c r="K178" s="338"/>
      <c r="L178" s="338"/>
      <c r="M178" s="339"/>
      <c r="N178" s="340"/>
      <c r="O178" s="340"/>
    </row>
    <row r="179" spans="3:15" ht="20.25" hidden="1">
      <c r="C179" s="337">
        <f t="shared" si="0"/>
        <v>39836</v>
      </c>
      <c r="E179" s="338"/>
      <c r="F179" s="338"/>
      <c r="G179" s="338"/>
      <c r="H179" s="81">
        <v>43141</v>
      </c>
      <c r="I179" s="338"/>
      <c r="J179" s="81">
        <v>43141</v>
      </c>
      <c r="K179" s="338"/>
      <c r="L179" s="338"/>
      <c r="M179" s="339"/>
      <c r="N179" s="340"/>
      <c r="O179" s="340"/>
    </row>
    <row r="180" spans="3:15" ht="20.25" hidden="1">
      <c r="C180" s="337">
        <f t="shared" si="0"/>
        <v>39837</v>
      </c>
      <c r="E180" s="338"/>
      <c r="F180" s="338"/>
      <c r="G180" s="338"/>
      <c r="H180" s="81">
        <v>43142</v>
      </c>
      <c r="I180" s="338"/>
      <c r="J180" s="81">
        <v>43142</v>
      </c>
      <c r="K180" s="338"/>
      <c r="L180" s="338"/>
      <c r="M180" s="339"/>
      <c r="N180" s="340"/>
      <c r="O180" s="340"/>
    </row>
    <row r="181" spans="3:15" ht="20.25" hidden="1">
      <c r="C181" s="337">
        <f t="shared" si="0"/>
        <v>39838</v>
      </c>
      <c r="E181" s="338"/>
      <c r="F181" s="338"/>
      <c r="G181" s="338"/>
      <c r="H181" s="81">
        <v>43143</v>
      </c>
      <c r="I181" s="338"/>
      <c r="J181" s="81">
        <v>43143</v>
      </c>
      <c r="K181" s="338"/>
      <c r="L181" s="338"/>
      <c r="M181" s="339"/>
      <c r="N181" s="340"/>
      <c r="O181" s="340"/>
    </row>
    <row r="182" spans="3:15" ht="20.25" hidden="1">
      <c r="C182" s="337">
        <f t="shared" si="0"/>
        <v>39839</v>
      </c>
      <c r="E182" s="338"/>
      <c r="F182" s="338"/>
      <c r="G182" s="338"/>
      <c r="H182" s="81">
        <v>43144</v>
      </c>
      <c r="I182" s="338"/>
      <c r="J182" s="81">
        <v>43144</v>
      </c>
      <c r="K182" s="338"/>
      <c r="L182" s="338"/>
      <c r="M182" s="339"/>
      <c r="N182" s="340"/>
      <c r="O182" s="340"/>
    </row>
    <row r="183" spans="3:15" ht="20.25" hidden="1">
      <c r="C183" s="337">
        <f t="shared" si="0"/>
        <v>39840</v>
      </c>
      <c r="E183" s="338"/>
      <c r="F183" s="338"/>
      <c r="G183" s="338"/>
      <c r="H183" s="81">
        <v>43145</v>
      </c>
      <c r="I183" s="338"/>
      <c r="J183" s="81">
        <v>43145</v>
      </c>
      <c r="K183" s="338"/>
      <c r="L183" s="338"/>
      <c r="M183" s="339"/>
      <c r="N183" s="340"/>
      <c r="O183" s="340"/>
    </row>
    <row r="184" spans="3:15" ht="20.25" hidden="1">
      <c r="C184" s="337">
        <f t="shared" si="0"/>
        <v>39841</v>
      </c>
      <c r="E184" s="338"/>
      <c r="F184" s="338"/>
      <c r="G184" s="338"/>
      <c r="H184" s="81">
        <v>43146</v>
      </c>
      <c r="I184" s="338"/>
      <c r="J184" s="81">
        <v>43146</v>
      </c>
      <c r="K184" s="338"/>
      <c r="L184" s="338"/>
      <c r="M184" s="339"/>
      <c r="N184" s="340"/>
      <c r="O184" s="340"/>
    </row>
    <row r="185" spans="3:15" ht="20.25" hidden="1">
      <c r="C185" s="337">
        <f t="shared" si="0"/>
        <v>39842</v>
      </c>
      <c r="E185" s="338"/>
      <c r="F185" s="338"/>
      <c r="G185" s="338"/>
      <c r="H185" s="81">
        <v>43147</v>
      </c>
      <c r="I185" s="338"/>
      <c r="J185" s="81">
        <v>43147</v>
      </c>
      <c r="K185" s="338"/>
      <c r="L185" s="338"/>
      <c r="M185" s="339"/>
      <c r="N185" s="340"/>
      <c r="O185" s="340"/>
    </row>
    <row r="186" spans="3:15" ht="20.25" hidden="1">
      <c r="C186" s="337">
        <f t="shared" si="0"/>
        <v>39843</v>
      </c>
      <c r="E186" s="338"/>
      <c r="F186" s="338"/>
      <c r="G186" s="338"/>
      <c r="H186" s="81">
        <v>43148</v>
      </c>
      <c r="I186" s="338"/>
      <c r="J186" s="81">
        <v>43148</v>
      </c>
      <c r="K186" s="338"/>
      <c r="L186" s="338"/>
      <c r="M186" s="339"/>
      <c r="N186" s="340"/>
      <c r="O186" s="340"/>
    </row>
    <row r="187" spans="3:15" ht="20.25" hidden="1">
      <c r="C187" s="337">
        <f t="shared" si="0"/>
        <v>39844</v>
      </c>
      <c r="E187" s="338"/>
      <c r="F187" s="338"/>
      <c r="G187" s="338"/>
      <c r="H187" s="81">
        <v>43149</v>
      </c>
      <c r="I187" s="338"/>
      <c r="J187" s="81">
        <v>43149</v>
      </c>
      <c r="K187" s="338"/>
      <c r="L187" s="338"/>
      <c r="M187" s="339"/>
      <c r="N187" s="340"/>
      <c r="O187" s="340"/>
    </row>
    <row r="188" spans="3:15" ht="20.25" hidden="1">
      <c r="C188" s="337">
        <f t="shared" si="0"/>
        <v>39845</v>
      </c>
      <c r="E188" s="338"/>
      <c r="F188" s="338"/>
      <c r="G188" s="338"/>
      <c r="H188" s="81">
        <v>43150</v>
      </c>
      <c r="I188" s="338"/>
      <c r="J188" s="81">
        <v>43150</v>
      </c>
      <c r="K188" s="338"/>
      <c r="L188" s="338"/>
      <c r="M188" s="339"/>
      <c r="N188" s="340"/>
      <c r="O188" s="340"/>
    </row>
    <row r="189" spans="3:15" ht="20.25" hidden="1">
      <c r="C189" s="337">
        <f t="shared" si="0"/>
        <v>39846</v>
      </c>
      <c r="E189" s="338"/>
      <c r="F189" s="338"/>
      <c r="G189" s="338"/>
      <c r="H189" s="81">
        <v>43151</v>
      </c>
      <c r="I189" s="338"/>
      <c r="J189" s="81">
        <v>43151</v>
      </c>
      <c r="K189" s="338"/>
      <c r="L189" s="338"/>
      <c r="M189" s="339"/>
      <c r="N189" s="340"/>
      <c r="O189" s="340"/>
    </row>
    <row r="190" spans="3:15" ht="20.25" hidden="1">
      <c r="C190" s="337">
        <f t="shared" si="0"/>
        <v>39847</v>
      </c>
      <c r="E190" s="338"/>
      <c r="F190" s="338"/>
      <c r="G190" s="338"/>
      <c r="H190" s="81">
        <v>43152</v>
      </c>
      <c r="I190" s="338"/>
      <c r="J190" s="81">
        <v>43152</v>
      </c>
      <c r="K190" s="338"/>
      <c r="L190" s="338"/>
      <c r="M190" s="339"/>
      <c r="N190" s="340"/>
      <c r="O190" s="340"/>
    </row>
    <row r="191" spans="3:15" ht="20.25" hidden="1">
      <c r="C191" s="337">
        <f t="shared" si="0"/>
        <v>39848</v>
      </c>
      <c r="E191" s="338"/>
      <c r="F191" s="338"/>
      <c r="G191" s="338"/>
      <c r="H191" s="81">
        <v>43153</v>
      </c>
      <c r="I191" s="338"/>
      <c r="J191" s="81">
        <v>43153</v>
      </c>
      <c r="K191" s="338"/>
      <c r="L191" s="338"/>
      <c r="M191" s="339"/>
      <c r="N191" s="340"/>
      <c r="O191" s="340"/>
    </row>
    <row r="192" spans="3:15" ht="20.25" hidden="1">
      <c r="C192" s="337">
        <f t="shared" si="0"/>
        <v>39849</v>
      </c>
      <c r="E192" s="338"/>
      <c r="F192" s="338"/>
      <c r="G192" s="338"/>
      <c r="H192" s="81">
        <v>43154</v>
      </c>
      <c r="I192" s="338"/>
      <c r="J192" s="81">
        <v>43154</v>
      </c>
      <c r="K192" s="338"/>
      <c r="L192" s="338"/>
      <c r="M192" s="339"/>
      <c r="N192" s="340"/>
      <c r="O192" s="340"/>
    </row>
    <row r="193" spans="3:15" ht="20.25" hidden="1">
      <c r="C193" s="337">
        <f t="shared" si="0"/>
        <v>39850</v>
      </c>
      <c r="E193" s="338"/>
      <c r="F193" s="338"/>
      <c r="G193" s="338"/>
      <c r="H193" s="81">
        <v>43155</v>
      </c>
      <c r="I193" s="338"/>
      <c r="J193" s="81">
        <v>43155</v>
      </c>
      <c r="K193" s="338"/>
      <c r="L193" s="338"/>
      <c r="M193" s="339"/>
      <c r="N193" s="340"/>
      <c r="O193" s="340"/>
    </row>
    <row r="194" spans="3:15" ht="20.25" hidden="1">
      <c r="C194" s="337">
        <f t="shared" si="0"/>
        <v>39851</v>
      </c>
      <c r="E194" s="338"/>
      <c r="F194" s="338"/>
      <c r="G194" s="338"/>
      <c r="H194" s="81">
        <v>43156</v>
      </c>
      <c r="I194" s="338"/>
      <c r="J194" s="81">
        <v>43156</v>
      </c>
      <c r="K194" s="338"/>
      <c r="L194" s="338"/>
      <c r="M194" s="339"/>
      <c r="N194" s="340"/>
      <c r="O194" s="340"/>
    </row>
    <row r="195" spans="3:15" ht="20.25" hidden="1">
      <c r="C195" s="337">
        <f t="shared" si="0"/>
        <v>39852</v>
      </c>
      <c r="E195" s="338"/>
      <c r="F195" s="338"/>
      <c r="G195" s="338"/>
      <c r="H195" s="81">
        <v>43157</v>
      </c>
      <c r="I195" s="338"/>
      <c r="J195" s="81">
        <v>43157</v>
      </c>
      <c r="K195" s="338"/>
      <c r="L195" s="338"/>
      <c r="M195" s="339"/>
      <c r="N195" s="340"/>
      <c r="O195" s="340"/>
    </row>
    <row r="196" spans="3:15" ht="20.25" hidden="1">
      <c r="C196" s="337">
        <f t="shared" si="0"/>
        <v>39853</v>
      </c>
      <c r="E196" s="338"/>
      <c r="F196" s="338"/>
      <c r="G196" s="338"/>
      <c r="H196" s="81">
        <v>43158</v>
      </c>
      <c r="I196" s="338"/>
      <c r="J196" s="81">
        <v>43158</v>
      </c>
      <c r="K196" s="338"/>
      <c r="L196" s="338"/>
      <c r="M196" s="339"/>
      <c r="N196" s="340"/>
      <c r="O196" s="340"/>
    </row>
    <row r="197" spans="3:15" ht="20.25" hidden="1">
      <c r="C197" s="337">
        <f t="shared" si="0"/>
        <v>39854</v>
      </c>
      <c r="E197" s="338"/>
      <c r="F197" s="338"/>
      <c r="G197" s="338"/>
      <c r="H197" s="81">
        <v>43159</v>
      </c>
      <c r="I197" s="338"/>
      <c r="J197" s="81">
        <v>43159</v>
      </c>
      <c r="K197" s="338"/>
      <c r="L197" s="338"/>
      <c r="M197" s="339"/>
      <c r="N197" s="340"/>
      <c r="O197" s="340"/>
    </row>
    <row r="198" spans="3:15" ht="20.25" hidden="1">
      <c r="C198" s="337">
        <f t="shared" si="0"/>
        <v>39855</v>
      </c>
      <c r="E198" s="338"/>
      <c r="F198" s="338"/>
      <c r="G198" s="338"/>
      <c r="H198" s="81">
        <v>43160</v>
      </c>
      <c r="I198" s="338"/>
      <c r="J198" s="81">
        <v>43160</v>
      </c>
      <c r="K198" s="338"/>
      <c r="L198" s="338"/>
      <c r="M198" s="339"/>
      <c r="N198" s="340"/>
      <c r="O198" s="340"/>
    </row>
    <row r="199" spans="3:15" ht="20.25" hidden="1">
      <c r="C199" s="337">
        <f t="shared" si="0"/>
        <v>39856</v>
      </c>
      <c r="E199" s="338"/>
      <c r="F199" s="338"/>
      <c r="G199" s="338"/>
      <c r="H199" s="81">
        <v>43161</v>
      </c>
      <c r="I199" s="338"/>
      <c r="J199" s="81">
        <v>43161</v>
      </c>
      <c r="K199" s="338"/>
      <c r="L199" s="338"/>
      <c r="M199" s="339"/>
      <c r="N199" s="340"/>
      <c r="O199" s="340"/>
    </row>
    <row r="200" spans="3:15" ht="20.25" hidden="1">
      <c r="C200" s="337">
        <f t="shared" si="0"/>
        <v>39857</v>
      </c>
      <c r="E200" s="338"/>
      <c r="F200" s="338"/>
      <c r="G200" s="338"/>
      <c r="H200" s="81">
        <v>43162</v>
      </c>
      <c r="I200" s="338"/>
      <c r="J200" s="81">
        <v>43162</v>
      </c>
      <c r="K200" s="338"/>
      <c r="L200" s="338"/>
      <c r="M200" s="339"/>
      <c r="N200" s="340"/>
      <c r="O200" s="340"/>
    </row>
    <row r="201" spans="3:15" ht="20.25" hidden="1">
      <c r="C201" s="337">
        <f t="shared" si="0"/>
        <v>39858</v>
      </c>
      <c r="E201" s="338"/>
      <c r="F201" s="338"/>
      <c r="G201" s="338"/>
      <c r="H201" s="81">
        <v>43163</v>
      </c>
      <c r="I201" s="338"/>
      <c r="J201" s="81">
        <v>43163</v>
      </c>
      <c r="K201" s="338"/>
      <c r="L201" s="338"/>
      <c r="M201" s="339"/>
      <c r="N201" s="340"/>
      <c r="O201" s="340"/>
    </row>
    <row r="202" spans="3:15" ht="20.25" hidden="1">
      <c r="C202" s="337">
        <f t="shared" si="0"/>
        <v>39859</v>
      </c>
      <c r="E202" s="338"/>
      <c r="F202" s="338"/>
      <c r="G202" s="338"/>
      <c r="H202" s="81">
        <v>43164</v>
      </c>
      <c r="I202" s="338"/>
      <c r="J202" s="81">
        <v>43164</v>
      </c>
      <c r="K202" s="338"/>
      <c r="L202" s="338"/>
      <c r="M202" s="339"/>
      <c r="N202" s="340"/>
      <c r="O202" s="340"/>
    </row>
    <row r="203" spans="3:15" ht="20.25" hidden="1">
      <c r="C203" s="337">
        <f t="shared" si="0"/>
        <v>39860</v>
      </c>
      <c r="E203" s="338"/>
      <c r="F203" s="338"/>
      <c r="G203" s="338"/>
      <c r="H203" s="81">
        <v>43165</v>
      </c>
      <c r="I203" s="338"/>
      <c r="J203" s="81">
        <v>43165</v>
      </c>
      <c r="K203" s="338"/>
      <c r="L203" s="338"/>
      <c r="M203" s="339"/>
      <c r="N203" s="340"/>
      <c r="O203" s="340"/>
    </row>
    <row r="204" spans="3:15" ht="20.25" hidden="1">
      <c r="C204" s="337">
        <f t="shared" si="0"/>
        <v>39861</v>
      </c>
      <c r="E204" s="338"/>
      <c r="F204" s="338"/>
      <c r="G204" s="338"/>
      <c r="H204" s="81">
        <v>43166</v>
      </c>
      <c r="I204" s="338"/>
      <c r="J204" s="81">
        <v>43166</v>
      </c>
      <c r="K204" s="338"/>
      <c r="L204" s="338"/>
      <c r="M204" s="339"/>
      <c r="N204" s="340"/>
      <c r="O204" s="340"/>
    </row>
    <row r="205" spans="3:15" ht="20.25" hidden="1">
      <c r="C205" s="337">
        <f t="shared" si="0"/>
        <v>39862</v>
      </c>
      <c r="E205" s="338"/>
      <c r="F205" s="338"/>
      <c r="G205" s="338"/>
      <c r="H205" s="81">
        <v>43167</v>
      </c>
      <c r="I205" s="338"/>
      <c r="J205" s="81">
        <v>43167</v>
      </c>
      <c r="K205" s="338"/>
      <c r="L205" s="338"/>
      <c r="M205" s="339"/>
      <c r="N205" s="340"/>
      <c r="O205" s="340"/>
    </row>
    <row r="206" spans="3:15" ht="20.25" hidden="1">
      <c r="C206" s="337">
        <f t="shared" si="0"/>
        <v>39863</v>
      </c>
      <c r="E206" s="338"/>
      <c r="F206" s="338"/>
      <c r="G206" s="338"/>
      <c r="H206" s="81">
        <v>43168</v>
      </c>
      <c r="I206" s="338"/>
      <c r="J206" s="81">
        <v>43168</v>
      </c>
      <c r="K206" s="338"/>
      <c r="L206" s="338"/>
      <c r="M206" s="339"/>
      <c r="N206" s="340"/>
      <c r="O206" s="340"/>
    </row>
    <row r="207" spans="3:15" ht="20.25" hidden="1">
      <c r="C207" s="337">
        <f t="shared" si="0"/>
        <v>39864</v>
      </c>
      <c r="E207" s="338"/>
      <c r="F207" s="338"/>
      <c r="G207" s="338"/>
      <c r="H207" s="81">
        <v>43169</v>
      </c>
      <c r="I207" s="338"/>
      <c r="J207" s="81">
        <v>43169</v>
      </c>
      <c r="K207" s="338"/>
      <c r="L207" s="338"/>
      <c r="M207" s="339"/>
      <c r="N207" s="340"/>
      <c r="O207" s="340"/>
    </row>
    <row r="208" spans="3:15" ht="20.25" hidden="1">
      <c r="C208" s="337">
        <f t="shared" si="0"/>
        <v>39865</v>
      </c>
      <c r="E208" s="338"/>
      <c r="F208" s="338"/>
      <c r="G208" s="338"/>
      <c r="H208" s="81">
        <v>43170</v>
      </c>
      <c r="I208" s="338"/>
      <c r="J208" s="81">
        <v>43170</v>
      </c>
      <c r="K208" s="338"/>
      <c r="L208" s="338"/>
      <c r="M208" s="339"/>
      <c r="N208" s="340"/>
      <c r="O208" s="340"/>
    </row>
    <row r="209" spans="3:15" ht="20.25" hidden="1">
      <c r="C209" s="337">
        <f t="shared" si="0"/>
        <v>39866</v>
      </c>
      <c r="E209" s="338"/>
      <c r="F209" s="338"/>
      <c r="G209" s="338"/>
      <c r="H209" s="81">
        <v>43171</v>
      </c>
      <c r="I209" s="338"/>
      <c r="J209" s="81">
        <v>43171</v>
      </c>
      <c r="K209" s="338"/>
      <c r="L209" s="338"/>
      <c r="M209" s="339"/>
      <c r="N209" s="340"/>
      <c r="O209" s="340"/>
    </row>
    <row r="210" spans="3:15" ht="20.25" hidden="1">
      <c r="C210" s="337">
        <f t="shared" si="0"/>
        <v>39867</v>
      </c>
      <c r="E210" s="338"/>
      <c r="F210" s="338"/>
      <c r="G210" s="338"/>
      <c r="H210" s="81">
        <v>43172</v>
      </c>
      <c r="I210" s="338"/>
      <c r="J210" s="81">
        <v>43172</v>
      </c>
      <c r="K210" s="338"/>
      <c r="L210" s="338"/>
      <c r="M210" s="339"/>
      <c r="N210" s="340"/>
      <c r="O210" s="340"/>
    </row>
    <row r="211" spans="3:15" ht="20.25" hidden="1">
      <c r="C211" s="337">
        <f t="shared" si="0"/>
        <v>39868</v>
      </c>
      <c r="E211" s="338"/>
      <c r="F211" s="338"/>
      <c r="G211" s="338"/>
      <c r="H211" s="81">
        <v>43173</v>
      </c>
      <c r="I211" s="338"/>
      <c r="J211" s="81">
        <v>43173</v>
      </c>
      <c r="K211" s="338"/>
      <c r="L211" s="338"/>
      <c r="M211" s="339"/>
      <c r="N211" s="340"/>
      <c r="O211" s="340"/>
    </row>
    <row r="212" spans="3:15" ht="20.25" hidden="1">
      <c r="C212" s="337">
        <f t="shared" si="0"/>
        <v>39869</v>
      </c>
      <c r="E212" s="338"/>
      <c r="F212" s="338"/>
      <c r="G212" s="338"/>
      <c r="H212" s="81">
        <v>43174</v>
      </c>
      <c r="I212" s="338"/>
      <c r="J212" s="81">
        <v>43174</v>
      </c>
      <c r="K212" s="338"/>
      <c r="L212" s="338"/>
      <c r="M212" s="339"/>
      <c r="N212" s="340"/>
      <c r="O212" s="340"/>
    </row>
    <row r="213" spans="3:15" ht="20.25" hidden="1">
      <c r="C213" s="337">
        <f t="shared" si="0"/>
        <v>39870</v>
      </c>
      <c r="E213" s="338"/>
      <c r="F213" s="338"/>
      <c r="G213" s="338"/>
      <c r="H213" s="81">
        <v>43175</v>
      </c>
      <c r="I213" s="338"/>
      <c r="J213" s="81">
        <v>43175</v>
      </c>
      <c r="K213" s="338"/>
      <c r="L213" s="338"/>
      <c r="M213" s="339"/>
      <c r="N213" s="340"/>
      <c r="O213" s="340"/>
    </row>
    <row r="214" spans="3:15" ht="20.25" hidden="1">
      <c r="C214" s="337">
        <f t="shared" si="0"/>
        <v>39871</v>
      </c>
      <c r="E214" s="338"/>
      <c r="F214" s="338"/>
      <c r="G214" s="338"/>
      <c r="H214" s="81">
        <v>43176</v>
      </c>
      <c r="I214" s="338"/>
      <c r="J214" s="81">
        <v>43176</v>
      </c>
      <c r="K214" s="338"/>
      <c r="L214" s="338"/>
      <c r="M214" s="339"/>
      <c r="N214" s="340"/>
      <c r="O214" s="340"/>
    </row>
    <row r="215" spans="3:15" ht="20.25" hidden="1">
      <c r="C215" s="337">
        <f t="shared" si="0"/>
        <v>39872</v>
      </c>
      <c r="E215" s="338"/>
      <c r="F215" s="338"/>
      <c r="G215" s="338"/>
      <c r="H215" s="81">
        <v>43177</v>
      </c>
      <c r="I215" s="338"/>
      <c r="J215" s="81">
        <v>43177</v>
      </c>
      <c r="K215" s="338"/>
      <c r="L215" s="338"/>
      <c r="M215" s="339"/>
      <c r="N215" s="340"/>
      <c r="O215" s="340"/>
    </row>
    <row r="216" spans="3:15" ht="20.25" hidden="1">
      <c r="C216" s="337">
        <f t="shared" si="0"/>
        <v>39873</v>
      </c>
      <c r="E216" s="338"/>
      <c r="F216" s="338"/>
      <c r="G216" s="338"/>
      <c r="H216" s="81">
        <v>43178</v>
      </c>
      <c r="I216" s="338"/>
      <c r="J216" s="81">
        <v>43178</v>
      </c>
      <c r="K216" s="338"/>
      <c r="L216" s="338"/>
      <c r="M216" s="339"/>
      <c r="N216" s="340"/>
      <c r="O216" s="340"/>
    </row>
    <row r="217" spans="3:15" ht="20.25" hidden="1">
      <c r="C217" s="337">
        <f t="shared" si="0"/>
        <v>39874</v>
      </c>
      <c r="E217" s="338"/>
      <c r="F217" s="338"/>
      <c r="G217" s="338"/>
      <c r="H217" s="81">
        <v>43179</v>
      </c>
      <c r="I217" s="338"/>
      <c r="J217" s="81">
        <v>43179</v>
      </c>
      <c r="K217" s="338"/>
      <c r="L217" s="338"/>
      <c r="M217" s="339"/>
      <c r="N217" s="340"/>
      <c r="O217" s="340"/>
    </row>
    <row r="218" spans="3:15" ht="20.25" hidden="1">
      <c r="C218" s="337">
        <f t="shared" si="0"/>
        <v>39875</v>
      </c>
      <c r="E218" s="338"/>
      <c r="F218" s="338"/>
      <c r="G218" s="338"/>
      <c r="H218" s="81">
        <v>43180</v>
      </c>
      <c r="I218" s="338"/>
      <c r="J218" s="81">
        <v>43180</v>
      </c>
      <c r="K218" s="338"/>
      <c r="L218" s="338"/>
      <c r="M218" s="339"/>
      <c r="N218" s="340"/>
      <c r="O218" s="340"/>
    </row>
    <row r="219" spans="3:15" ht="20.25" hidden="1">
      <c r="C219" s="337">
        <f t="shared" si="0"/>
        <v>39876</v>
      </c>
      <c r="E219" s="338"/>
      <c r="F219" s="338"/>
      <c r="G219" s="338"/>
      <c r="H219" s="81">
        <v>43181</v>
      </c>
      <c r="I219" s="338"/>
      <c r="J219" s="81">
        <v>43181</v>
      </c>
      <c r="K219" s="338"/>
      <c r="L219" s="338"/>
      <c r="M219" s="339"/>
      <c r="N219" s="340"/>
      <c r="O219" s="340"/>
    </row>
    <row r="220" spans="3:15" ht="20.25" hidden="1">
      <c r="C220" s="337">
        <f t="shared" si="0"/>
        <v>39877</v>
      </c>
      <c r="E220" s="338"/>
      <c r="F220" s="338"/>
      <c r="G220" s="338"/>
      <c r="H220" s="81">
        <v>43182</v>
      </c>
      <c r="I220" s="338"/>
      <c r="J220" s="81">
        <v>43182</v>
      </c>
      <c r="K220" s="338"/>
      <c r="L220" s="338"/>
      <c r="M220" s="339"/>
      <c r="N220" s="340"/>
      <c r="O220" s="340"/>
    </row>
    <row r="221" spans="3:15" ht="20.25" hidden="1">
      <c r="C221" s="337">
        <f t="shared" si="0"/>
        <v>39878</v>
      </c>
      <c r="E221" s="338"/>
      <c r="F221" s="338"/>
      <c r="G221" s="338"/>
      <c r="H221" s="81">
        <v>43183</v>
      </c>
      <c r="I221" s="338"/>
      <c r="J221" s="81">
        <v>43183</v>
      </c>
      <c r="K221" s="338"/>
      <c r="L221" s="338"/>
      <c r="M221" s="339"/>
      <c r="N221" s="340"/>
      <c r="O221" s="340"/>
    </row>
    <row r="222" spans="3:15" ht="20.25" hidden="1">
      <c r="C222" s="337">
        <f t="shared" si="0"/>
        <v>39879</v>
      </c>
      <c r="E222" s="338"/>
      <c r="F222" s="338"/>
      <c r="G222" s="338"/>
      <c r="H222" s="81">
        <v>43184</v>
      </c>
      <c r="I222" s="338"/>
      <c r="J222" s="81">
        <v>43184</v>
      </c>
      <c r="K222" s="338"/>
      <c r="L222" s="338"/>
      <c r="M222" s="339"/>
      <c r="N222" s="340"/>
      <c r="O222" s="340"/>
    </row>
    <row r="223" spans="3:15" ht="20.25" hidden="1">
      <c r="C223" s="337">
        <f t="shared" ref="C223:C286" si="1">+C222+1</f>
        <v>39880</v>
      </c>
      <c r="E223" s="338"/>
      <c r="F223" s="338"/>
      <c r="G223" s="338"/>
      <c r="H223" s="81">
        <v>43185</v>
      </c>
      <c r="I223" s="338"/>
      <c r="J223" s="81">
        <v>43185</v>
      </c>
      <c r="K223" s="338"/>
      <c r="L223" s="338"/>
      <c r="M223" s="339"/>
      <c r="N223" s="340"/>
      <c r="O223" s="340"/>
    </row>
    <row r="224" spans="3:15" ht="20.25" hidden="1">
      <c r="C224" s="337">
        <f t="shared" si="1"/>
        <v>39881</v>
      </c>
      <c r="E224" s="338"/>
      <c r="F224" s="338"/>
      <c r="G224" s="338"/>
      <c r="H224" s="81">
        <v>43186</v>
      </c>
      <c r="I224" s="338"/>
      <c r="J224" s="81">
        <v>43186</v>
      </c>
      <c r="K224" s="338"/>
      <c r="L224" s="338"/>
      <c r="M224" s="339"/>
      <c r="N224" s="340"/>
      <c r="O224" s="340"/>
    </row>
    <row r="225" spans="3:15" ht="20.25" hidden="1">
      <c r="C225" s="337">
        <f t="shared" si="1"/>
        <v>39882</v>
      </c>
      <c r="E225" s="338"/>
      <c r="F225" s="338"/>
      <c r="G225" s="338"/>
      <c r="H225" s="81">
        <v>43187</v>
      </c>
      <c r="I225" s="338"/>
      <c r="J225" s="81">
        <v>43187</v>
      </c>
      <c r="K225" s="338"/>
      <c r="L225" s="338"/>
      <c r="M225" s="339"/>
      <c r="N225" s="340"/>
      <c r="O225" s="340"/>
    </row>
    <row r="226" spans="3:15" ht="20.25" hidden="1">
      <c r="C226" s="337">
        <f t="shared" si="1"/>
        <v>39883</v>
      </c>
      <c r="E226" s="338"/>
      <c r="F226" s="338"/>
      <c r="G226" s="338"/>
      <c r="H226" s="81">
        <v>43188</v>
      </c>
      <c r="I226" s="338"/>
      <c r="J226" s="81">
        <v>43188</v>
      </c>
      <c r="K226" s="338"/>
      <c r="L226" s="338"/>
      <c r="M226" s="339"/>
      <c r="N226" s="340"/>
      <c r="O226" s="340"/>
    </row>
    <row r="227" spans="3:15" ht="20.25" hidden="1">
      <c r="C227" s="337">
        <f t="shared" si="1"/>
        <v>39884</v>
      </c>
      <c r="E227" s="338"/>
      <c r="F227" s="338"/>
      <c r="G227" s="338"/>
      <c r="H227" s="81">
        <v>43189</v>
      </c>
      <c r="I227" s="338"/>
      <c r="J227" s="81">
        <v>43189</v>
      </c>
      <c r="K227" s="338"/>
      <c r="L227" s="338"/>
      <c r="M227" s="339"/>
      <c r="N227" s="340"/>
      <c r="O227" s="340"/>
    </row>
    <row r="228" spans="3:15" ht="20.25" hidden="1">
      <c r="C228" s="337">
        <f t="shared" si="1"/>
        <v>39885</v>
      </c>
      <c r="E228" s="338"/>
      <c r="F228" s="338"/>
      <c r="G228" s="338"/>
      <c r="H228" s="81">
        <v>43190</v>
      </c>
      <c r="I228" s="338"/>
      <c r="J228" s="81">
        <v>43190</v>
      </c>
      <c r="K228" s="338"/>
      <c r="L228" s="338"/>
      <c r="M228" s="339"/>
      <c r="N228" s="340"/>
      <c r="O228" s="340"/>
    </row>
    <row r="229" spans="3:15" ht="20.25" hidden="1">
      <c r="C229" s="337">
        <f t="shared" si="1"/>
        <v>39886</v>
      </c>
      <c r="E229" s="338"/>
      <c r="F229" s="338"/>
      <c r="G229" s="338"/>
      <c r="H229" s="81">
        <v>43191</v>
      </c>
      <c r="I229" s="338"/>
      <c r="J229" s="81">
        <v>43191</v>
      </c>
      <c r="K229" s="338"/>
      <c r="L229" s="338"/>
      <c r="M229" s="339"/>
      <c r="N229" s="340"/>
      <c r="O229" s="340"/>
    </row>
    <row r="230" spans="3:15" ht="20.25" hidden="1">
      <c r="C230" s="337">
        <f t="shared" si="1"/>
        <v>39887</v>
      </c>
      <c r="E230" s="338"/>
      <c r="F230" s="338"/>
      <c r="G230" s="338"/>
      <c r="H230" s="81">
        <v>43192</v>
      </c>
      <c r="I230" s="338"/>
      <c r="J230" s="81">
        <v>43192</v>
      </c>
      <c r="K230" s="338"/>
      <c r="L230" s="338"/>
      <c r="M230" s="339"/>
      <c r="N230" s="340"/>
      <c r="O230" s="340"/>
    </row>
    <row r="231" spans="3:15" ht="20.25" hidden="1">
      <c r="C231" s="337">
        <f t="shared" si="1"/>
        <v>39888</v>
      </c>
      <c r="E231" s="338"/>
      <c r="F231" s="338"/>
      <c r="G231" s="338"/>
      <c r="H231" s="81">
        <v>43193</v>
      </c>
      <c r="I231" s="338"/>
      <c r="J231" s="81">
        <v>43193</v>
      </c>
      <c r="K231" s="338"/>
      <c r="L231" s="338"/>
      <c r="M231" s="339"/>
      <c r="N231" s="340"/>
      <c r="O231" s="340"/>
    </row>
    <row r="232" spans="3:15" ht="20.25" hidden="1">
      <c r="C232" s="337">
        <f t="shared" si="1"/>
        <v>39889</v>
      </c>
      <c r="E232" s="338"/>
      <c r="F232" s="338"/>
      <c r="G232" s="338"/>
      <c r="H232" s="81">
        <v>43194</v>
      </c>
      <c r="I232" s="338"/>
      <c r="J232" s="81">
        <v>43194</v>
      </c>
      <c r="K232" s="338"/>
      <c r="L232" s="338"/>
      <c r="M232" s="339"/>
      <c r="N232" s="340"/>
      <c r="O232" s="340"/>
    </row>
    <row r="233" spans="3:15" ht="20.25" hidden="1">
      <c r="C233" s="337">
        <f t="shared" si="1"/>
        <v>39890</v>
      </c>
      <c r="E233" s="338"/>
      <c r="F233" s="338"/>
      <c r="G233" s="338"/>
      <c r="H233" s="81">
        <v>43195</v>
      </c>
      <c r="I233" s="338"/>
      <c r="J233" s="81">
        <v>43195</v>
      </c>
      <c r="K233" s="338"/>
      <c r="L233" s="338"/>
      <c r="M233" s="339"/>
      <c r="N233" s="340"/>
      <c r="O233" s="340"/>
    </row>
    <row r="234" spans="3:15" ht="20.25" hidden="1">
      <c r="C234" s="337">
        <f t="shared" si="1"/>
        <v>39891</v>
      </c>
      <c r="E234" s="338"/>
      <c r="F234" s="338"/>
      <c r="G234" s="338"/>
      <c r="H234" s="81">
        <v>43196</v>
      </c>
      <c r="I234" s="338"/>
      <c r="J234" s="81">
        <v>43196</v>
      </c>
      <c r="K234" s="338"/>
      <c r="L234" s="338"/>
      <c r="M234" s="339"/>
      <c r="N234" s="340"/>
      <c r="O234" s="340"/>
    </row>
    <row r="235" spans="3:15" ht="20.25" hidden="1">
      <c r="C235" s="337">
        <f t="shared" si="1"/>
        <v>39892</v>
      </c>
      <c r="E235" s="338"/>
      <c r="F235" s="338"/>
      <c r="G235" s="338"/>
      <c r="H235" s="81">
        <v>43197</v>
      </c>
      <c r="I235" s="338"/>
      <c r="J235" s="81">
        <v>43197</v>
      </c>
      <c r="K235" s="338"/>
      <c r="L235" s="338"/>
      <c r="M235" s="339"/>
      <c r="N235" s="340"/>
      <c r="O235" s="340"/>
    </row>
    <row r="236" spans="3:15" ht="20.25" hidden="1">
      <c r="C236" s="337">
        <f t="shared" si="1"/>
        <v>39893</v>
      </c>
      <c r="E236" s="338"/>
      <c r="F236" s="338"/>
      <c r="G236" s="338"/>
      <c r="H236" s="81">
        <v>43198</v>
      </c>
      <c r="I236" s="338"/>
      <c r="J236" s="81">
        <v>43198</v>
      </c>
      <c r="K236" s="338"/>
      <c r="L236" s="338"/>
      <c r="M236" s="339"/>
      <c r="N236" s="340"/>
      <c r="O236" s="340"/>
    </row>
    <row r="237" spans="3:15" ht="20.25" hidden="1">
      <c r="C237" s="337">
        <f t="shared" si="1"/>
        <v>39894</v>
      </c>
      <c r="E237" s="338"/>
      <c r="F237" s="338"/>
      <c r="G237" s="338"/>
      <c r="H237" s="81">
        <v>43199</v>
      </c>
      <c r="I237" s="338"/>
      <c r="J237" s="81">
        <v>43199</v>
      </c>
      <c r="K237" s="338"/>
      <c r="L237" s="338"/>
      <c r="M237" s="339"/>
      <c r="N237" s="340"/>
      <c r="O237" s="340"/>
    </row>
    <row r="238" spans="3:15" ht="20.25" hidden="1">
      <c r="C238" s="337">
        <f t="shared" si="1"/>
        <v>39895</v>
      </c>
      <c r="E238" s="338"/>
      <c r="F238" s="338"/>
      <c r="G238" s="338"/>
      <c r="H238" s="81">
        <v>43200</v>
      </c>
      <c r="I238" s="338"/>
      <c r="J238" s="81">
        <v>43200</v>
      </c>
      <c r="K238" s="338"/>
      <c r="L238" s="338"/>
      <c r="M238" s="339"/>
      <c r="N238" s="340"/>
      <c r="O238" s="340"/>
    </row>
    <row r="239" spans="3:15" ht="20.25" hidden="1">
      <c r="C239" s="337">
        <f t="shared" si="1"/>
        <v>39896</v>
      </c>
      <c r="E239" s="338"/>
      <c r="F239" s="338"/>
      <c r="G239" s="338"/>
      <c r="H239" s="81">
        <v>43201</v>
      </c>
      <c r="I239" s="338"/>
      <c r="J239" s="81">
        <v>43201</v>
      </c>
      <c r="K239" s="338"/>
      <c r="L239" s="338"/>
      <c r="M239" s="339"/>
      <c r="N239" s="340"/>
      <c r="O239" s="340"/>
    </row>
    <row r="240" spans="3:15" ht="20.25" hidden="1">
      <c r="C240" s="337">
        <f t="shared" si="1"/>
        <v>39897</v>
      </c>
      <c r="E240" s="338"/>
      <c r="F240" s="338"/>
      <c r="G240" s="338"/>
      <c r="H240" s="81">
        <v>43202</v>
      </c>
      <c r="I240" s="338"/>
      <c r="J240" s="81">
        <v>43202</v>
      </c>
      <c r="K240" s="338"/>
      <c r="L240" s="338"/>
      <c r="M240" s="339"/>
      <c r="N240" s="340"/>
      <c r="O240" s="340"/>
    </row>
    <row r="241" spans="3:15" ht="20.25" hidden="1">
      <c r="C241" s="337">
        <f t="shared" si="1"/>
        <v>39898</v>
      </c>
      <c r="E241" s="338"/>
      <c r="F241" s="338"/>
      <c r="G241" s="338"/>
      <c r="H241" s="81">
        <v>43203</v>
      </c>
      <c r="I241" s="338"/>
      <c r="J241" s="81">
        <v>43203</v>
      </c>
      <c r="K241" s="338"/>
      <c r="L241" s="338"/>
      <c r="M241" s="339"/>
      <c r="N241" s="340"/>
      <c r="O241" s="340"/>
    </row>
    <row r="242" spans="3:15" ht="20.25" hidden="1">
      <c r="C242" s="337">
        <f t="shared" si="1"/>
        <v>39899</v>
      </c>
      <c r="E242" s="338"/>
      <c r="F242" s="338"/>
      <c r="G242" s="338"/>
      <c r="H242" s="81">
        <v>43204</v>
      </c>
      <c r="I242" s="338"/>
      <c r="J242" s="81">
        <v>43204</v>
      </c>
      <c r="K242" s="338"/>
      <c r="L242" s="338"/>
      <c r="M242" s="339"/>
      <c r="N242" s="340"/>
      <c r="O242" s="340"/>
    </row>
    <row r="243" spans="3:15" ht="20.25" hidden="1">
      <c r="C243" s="337">
        <f t="shared" si="1"/>
        <v>39900</v>
      </c>
      <c r="E243" s="338"/>
      <c r="F243" s="338"/>
      <c r="G243" s="338"/>
      <c r="H243" s="81">
        <v>43205</v>
      </c>
      <c r="I243" s="338"/>
      <c r="J243" s="81">
        <v>43205</v>
      </c>
      <c r="K243" s="338"/>
      <c r="L243" s="338"/>
      <c r="M243" s="339"/>
      <c r="N243" s="340"/>
      <c r="O243" s="340"/>
    </row>
    <row r="244" spans="3:15" ht="20.25" hidden="1">
      <c r="C244" s="337">
        <f t="shared" si="1"/>
        <v>39901</v>
      </c>
      <c r="E244" s="338"/>
      <c r="F244" s="338"/>
      <c r="G244" s="338"/>
      <c r="H244" s="81">
        <v>43206</v>
      </c>
      <c r="I244" s="338"/>
      <c r="J244" s="81">
        <v>43206</v>
      </c>
      <c r="K244" s="338"/>
      <c r="L244" s="338"/>
      <c r="M244" s="339"/>
      <c r="N244" s="340"/>
      <c r="O244" s="340"/>
    </row>
    <row r="245" spans="3:15" ht="20.25" hidden="1">
      <c r="C245" s="337">
        <f t="shared" si="1"/>
        <v>39902</v>
      </c>
      <c r="E245" s="338"/>
      <c r="F245" s="338"/>
      <c r="G245" s="338"/>
      <c r="H245" s="81">
        <v>43207</v>
      </c>
      <c r="I245" s="338"/>
      <c r="J245" s="81">
        <v>43207</v>
      </c>
      <c r="K245" s="338"/>
      <c r="L245" s="338"/>
      <c r="M245" s="339"/>
      <c r="N245" s="340"/>
      <c r="O245" s="340"/>
    </row>
    <row r="246" spans="3:15" ht="20.25" hidden="1">
      <c r="C246" s="337">
        <f t="shared" si="1"/>
        <v>39903</v>
      </c>
      <c r="E246" s="338"/>
      <c r="F246" s="338"/>
      <c r="G246" s="338"/>
      <c r="H246" s="81">
        <v>43208</v>
      </c>
      <c r="I246" s="338"/>
      <c r="J246" s="81">
        <v>43208</v>
      </c>
      <c r="K246" s="338"/>
      <c r="L246" s="338"/>
      <c r="M246" s="339"/>
      <c r="N246" s="340"/>
      <c r="O246" s="340"/>
    </row>
    <row r="247" spans="3:15" ht="20.25" hidden="1">
      <c r="C247" s="337">
        <f t="shared" si="1"/>
        <v>39904</v>
      </c>
      <c r="E247" s="338"/>
      <c r="F247" s="338"/>
      <c r="G247" s="338"/>
      <c r="H247" s="81">
        <v>43209</v>
      </c>
      <c r="I247" s="338"/>
      <c r="J247" s="81">
        <v>43209</v>
      </c>
      <c r="K247" s="338"/>
      <c r="L247" s="338"/>
      <c r="M247" s="339"/>
      <c r="N247" s="340"/>
      <c r="O247" s="340"/>
    </row>
    <row r="248" spans="3:15" ht="20.25" hidden="1">
      <c r="C248" s="337">
        <f t="shared" si="1"/>
        <v>39905</v>
      </c>
      <c r="E248" s="338"/>
      <c r="F248" s="338"/>
      <c r="G248" s="338"/>
      <c r="H248" s="81">
        <v>43210</v>
      </c>
      <c r="I248" s="338"/>
      <c r="J248" s="81">
        <v>43210</v>
      </c>
      <c r="K248" s="338"/>
      <c r="L248" s="338"/>
      <c r="M248" s="339"/>
      <c r="N248" s="340"/>
      <c r="O248" s="340"/>
    </row>
    <row r="249" spans="3:15" ht="20.25" hidden="1">
      <c r="C249" s="337">
        <f t="shared" si="1"/>
        <v>39906</v>
      </c>
      <c r="E249" s="338"/>
      <c r="F249" s="338"/>
      <c r="G249" s="338"/>
      <c r="H249" s="81">
        <v>43211</v>
      </c>
      <c r="I249" s="338"/>
      <c r="J249" s="81">
        <v>43211</v>
      </c>
      <c r="K249" s="338"/>
      <c r="L249" s="338"/>
      <c r="M249" s="339"/>
      <c r="N249" s="340"/>
      <c r="O249" s="340"/>
    </row>
    <row r="250" spans="3:15" ht="20.25" hidden="1">
      <c r="C250" s="337">
        <f t="shared" si="1"/>
        <v>39907</v>
      </c>
      <c r="E250" s="338"/>
      <c r="F250" s="338"/>
      <c r="G250" s="338"/>
      <c r="H250" s="81">
        <v>43212</v>
      </c>
      <c r="I250" s="338"/>
      <c r="J250" s="81">
        <v>43212</v>
      </c>
      <c r="K250" s="338"/>
      <c r="L250" s="338"/>
      <c r="M250" s="339"/>
      <c r="N250" s="340"/>
      <c r="O250" s="340"/>
    </row>
    <row r="251" spans="3:15" ht="20.25" hidden="1">
      <c r="C251" s="337">
        <f t="shared" si="1"/>
        <v>39908</v>
      </c>
      <c r="E251" s="338"/>
      <c r="F251" s="338"/>
      <c r="G251" s="338"/>
      <c r="H251" s="81">
        <v>43213</v>
      </c>
      <c r="I251" s="338"/>
      <c r="J251" s="81">
        <v>43213</v>
      </c>
      <c r="K251" s="338"/>
      <c r="L251" s="338"/>
      <c r="M251" s="339"/>
      <c r="N251" s="340"/>
      <c r="O251" s="340"/>
    </row>
    <row r="252" spans="3:15" ht="20.25" hidden="1">
      <c r="C252" s="337">
        <f t="shared" si="1"/>
        <v>39909</v>
      </c>
      <c r="E252" s="338"/>
      <c r="F252" s="338"/>
      <c r="G252" s="338"/>
      <c r="H252" s="81">
        <v>43214</v>
      </c>
      <c r="I252" s="338"/>
      <c r="J252" s="81">
        <v>43214</v>
      </c>
      <c r="K252" s="338"/>
      <c r="L252" s="338"/>
      <c r="M252" s="339"/>
      <c r="N252" s="340"/>
      <c r="O252" s="340"/>
    </row>
    <row r="253" spans="3:15" ht="20.25" hidden="1">
      <c r="C253" s="337">
        <f t="shared" si="1"/>
        <v>39910</v>
      </c>
      <c r="E253" s="338"/>
      <c r="F253" s="338"/>
      <c r="G253" s="338"/>
      <c r="H253" s="81">
        <v>43215</v>
      </c>
      <c r="I253" s="338"/>
      <c r="J253" s="81">
        <v>43215</v>
      </c>
      <c r="K253" s="338"/>
      <c r="L253" s="338"/>
      <c r="M253" s="339"/>
      <c r="N253" s="340"/>
      <c r="O253" s="340"/>
    </row>
    <row r="254" spans="3:15" ht="20.25" hidden="1">
      <c r="C254" s="337">
        <f t="shared" si="1"/>
        <v>39911</v>
      </c>
      <c r="E254" s="338"/>
      <c r="F254" s="338"/>
      <c r="G254" s="338"/>
      <c r="H254" s="81">
        <v>43216</v>
      </c>
      <c r="I254" s="338"/>
      <c r="J254" s="81">
        <v>43216</v>
      </c>
      <c r="K254" s="338"/>
      <c r="L254" s="338"/>
      <c r="M254" s="339"/>
      <c r="N254" s="340"/>
      <c r="O254" s="340"/>
    </row>
    <row r="255" spans="3:15" ht="20.25" hidden="1">
      <c r="C255" s="337">
        <f t="shared" si="1"/>
        <v>39912</v>
      </c>
      <c r="E255" s="338"/>
      <c r="F255" s="338"/>
      <c r="G255" s="338"/>
      <c r="H255" s="81">
        <v>43217</v>
      </c>
      <c r="I255" s="338"/>
      <c r="J255" s="81">
        <v>43217</v>
      </c>
      <c r="K255" s="338"/>
      <c r="L255" s="338"/>
      <c r="M255" s="339"/>
      <c r="N255" s="340"/>
      <c r="O255" s="340"/>
    </row>
    <row r="256" spans="3:15" ht="20.25" hidden="1">
      <c r="C256" s="337">
        <f t="shared" si="1"/>
        <v>39913</v>
      </c>
      <c r="E256" s="338"/>
      <c r="F256" s="338"/>
      <c r="G256" s="338"/>
      <c r="H256" s="81">
        <v>43218</v>
      </c>
      <c r="I256" s="338"/>
      <c r="J256" s="81">
        <v>43218</v>
      </c>
      <c r="K256" s="338"/>
      <c r="L256" s="338"/>
      <c r="M256" s="339"/>
      <c r="N256" s="340"/>
      <c r="O256" s="340"/>
    </row>
    <row r="257" spans="3:15" ht="20.25" hidden="1">
      <c r="C257" s="337">
        <f t="shared" si="1"/>
        <v>39914</v>
      </c>
      <c r="E257" s="338"/>
      <c r="F257" s="338"/>
      <c r="G257" s="338"/>
      <c r="H257" s="81">
        <v>43219</v>
      </c>
      <c r="I257" s="338"/>
      <c r="J257" s="81">
        <v>43219</v>
      </c>
      <c r="K257" s="338"/>
      <c r="L257" s="338"/>
      <c r="M257" s="339"/>
      <c r="N257" s="340"/>
      <c r="O257" s="340"/>
    </row>
    <row r="258" spans="3:15" ht="20.25" hidden="1">
      <c r="C258" s="337">
        <f t="shared" si="1"/>
        <v>39915</v>
      </c>
      <c r="E258" s="338"/>
      <c r="F258" s="338"/>
      <c r="G258" s="338"/>
      <c r="H258" s="81">
        <v>43220</v>
      </c>
      <c r="I258" s="338"/>
      <c r="J258" s="81">
        <v>43220</v>
      </c>
      <c r="K258" s="338"/>
      <c r="L258" s="338"/>
      <c r="M258" s="339"/>
      <c r="N258" s="340"/>
      <c r="O258" s="340"/>
    </row>
    <row r="259" spans="3:15" ht="20.25" hidden="1">
      <c r="C259" s="337">
        <f t="shared" si="1"/>
        <v>39916</v>
      </c>
      <c r="E259" s="338"/>
      <c r="F259" s="338"/>
      <c r="G259" s="338"/>
      <c r="H259" s="81">
        <v>43221</v>
      </c>
      <c r="I259" s="338"/>
      <c r="J259" s="81">
        <v>43221</v>
      </c>
      <c r="K259" s="338"/>
      <c r="L259" s="338"/>
      <c r="M259" s="339"/>
      <c r="N259" s="340"/>
      <c r="O259" s="340"/>
    </row>
    <row r="260" spans="3:15" ht="20.25" hidden="1">
      <c r="C260" s="337">
        <f t="shared" si="1"/>
        <v>39917</v>
      </c>
      <c r="E260" s="338"/>
      <c r="F260" s="338"/>
      <c r="G260" s="338"/>
      <c r="H260" s="81">
        <v>43222</v>
      </c>
      <c r="I260" s="338"/>
      <c r="J260" s="81">
        <v>43222</v>
      </c>
      <c r="K260" s="338"/>
      <c r="L260" s="338"/>
      <c r="M260" s="339"/>
      <c r="N260" s="340"/>
      <c r="O260" s="340"/>
    </row>
    <row r="261" spans="3:15" ht="20.25" hidden="1">
      <c r="C261" s="337">
        <f t="shared" si="1"/>
        <v>39918</v>
      </c>
      <c r="E261" s="338"/>
      <c r="F261" s="338"/>
      <c r="G261" s="338"/>
      <c r="H261" s="81">
        <v>43223</v>
      </c>
      <c r="I261" s="338"/>
      <c r="J261" s="81">
        <v>43223</v>
      </c>
      <c r="K261" s="338"/>
      <c r="L261" s="338"/>
      <c r="M261" s="339"/>
      <c r="N261" s="340"/>
      <c r="O261" s="340"/>
    </row>
    <row r="262" spans="3:15" ht="20.25" hidden="1">
      <c r="C262" s="337">
        <f t="shared" si="1"/>
        <v>39919</v>
      </c>
      <c r="E262" s="338"/>
      <c r="F262" s="338"/>
      <c r="G262" s="338"/>
      <c r="H262" s="81">
        <v>43224</v>
      </c>
      <c r="I262" s="338"/>
      <c r="J262" s="81">
        <v>43224</v>
      </c>
      <c r="K262" s="338"/>
      <c r="L262" s="338"/>
      <c r="M262" s="339"/>
      <c r="N262" s="340"/>
      <c r="O262" s="340"/>
    </row>
    <row r="263" spans="3:15" ht="20.25" hidden="1">
      <c r="C263" s="337">
        <f t="shared" si="1"/>
        <v>39920</v>
      </c>
      <c r="E263" s="338"/>
      <c r="F263" s="338"/>
      <c r="G263" s="338"/>
      <c r="H263" s="81">
        <v>43225</v>
      </c>
      <c r="I263" s="338"/>
      <c r="J263" s="81">
        <v>43225</v>
      </c>
      <c r="K263" s="338"/>
      <c r="L263" s="338"/>
      <c r="M263" s="339"/>
      <c r="N263" s="340"/>
      <c r="O263" s="340"/>
    </row>
    <row r="264" spans="3:15" ht="20.25" hidden="1">
      <c r="C264" s="337">
        <f t="shared" si="1"/>
        <v>39921</v>
      </c>
      <c r="E264" s="338"/>
      <c r="F264" s="338"/>
      <c r="G264" s="338"/>
      <c r="H264" s="81">
        <v>43226</v>
      </c>
      <c r="I264" s="338"/>
      <c r="J264" s="81">
        <v>43226</v>
      </c>
      <c r="K264" s="338"/>
      <c r="L264" s="338"/>
      <c r="M264" s="339"/>
      <c r="N264" s="340"/>
      <c r="O264" s="340"/>
    </row>
    <row r="265" spans="3:15" ht="20.25" hidden="1">
      <c r="C265" s="337">
        <f t="shared" si="1"/>
        <v>39922</v>
      </c>
      <c r="E265" s="338"/>
      <c r="F265" s="338"/>
      <c r="G265" s="338"/>
      <c r="H265" s="81">
        <v>43227</v>
      </c>
      <c r="I265" s="338"/>
      <c r="J265" s="81">
        <v>43227</v>
      </c>
      <c r="K265" s="338"/>
      <c r="L265" s="338"/>
      <c r="M265" s="339"/>
      <c r="N265" s="340"/>
      <c r="O265" s="340"/>
    </row>
    <row r="266" spans="3:15" ht="20.25" hidden="1">
      <c r="C266" s="337">
        <f t="shared" si="1"/>
        <v>39923</v>
      </c>
      <c r="E266" s="338"/>
      <c r="F266" s="338"/>
      <c r="G266" s="338"/>
      <c r="H266" s="81">
        <v>43228</v>
      </c>
      <c r="I266" s="338"/>
      <c r="J266" s="81">
        <v>43228</v>
      </c>
      <c r="K266" s="338"/>
      <c r="L266" s="338"/>
      <c r="M266" s="339"/>
      <c r="N266" s="340"/>
      <c r="O266" s="340"/>
    </row>
    <row r="267" spans="3:15" ht="20.25" hidden="1">
      <c r="C267" s="337">
        <f t="shared" si="1"/>
        <v>39924</v>
      </c>
      <c r="E267" s="338"/>
      <c r="F267" s="338"/>
      <c r="G267" s="338"/>
      <c r="H267" s="81">
        <v>43229</v>
      </c>
      <c r="I267" s="338"/>
      <c r="J267" s="81">
        <v>43229</v>
      </c>
      <c r="K267" s="338"/>
      <c r="L267" s="338"/>
      <c r="M267" s="339"/>
      <c r="N267" s="340"/>
      <c r="O267" s="340"/>
    </row>
    <row r="268" spans="3:15" ht="20.25" hidden="1">
      <c r="C268" s="337">
        <f t="shared" si="1"/>
        <v>39925</v>
      </c>
      <c r="E268" s="338"/>
      <c r="F268" s="338"/>
      <c r="G268" s="338"/>
      <c r="H268" s="81">
        <v>43230</v>
      </c>
      <c r="I268" s="338"/>
      <c r="J268" s="81">
        <v>43230</v>
      </c>
      <c r="K268" s="338"/>
      <c r="L268" s="338"/>
      <c r="M268" s="339"/>
      <c r="N268" s="340"/>
      <c r="O268" s="340"/>
    </row>
    <row r="269" spans="3:15" ht="20.25" hidden="1">
      <c r="C269" s="337">
        <f t="shared" si="1"/>
        <v>39926</v>
      </c>
      <c r="E269" s="338"/>
      <c r="F269" s="338"/>
      <c r="G269" s="338"/>
      <c r="H269" s="81">
        <v>43231</v>
      </c>
      <c r="I269" s="338"/>
      <c r="J269" s="81">
        <v>43231</v>
      </c>
      <c r="K269" s="338"/>
      <c r="L269" s="338"/>
      <c r="M269" s="339"/>
      <c r="N269" s="340"/>
      <c r="O269" s="340"/>
    </row>
    <row r="270" spans="3:15" ht="20.25" hidden="1">
      <c r="C270" s="337">
        <f t="shared" si="1"/>
        <v>39927</v>
      </c>
      <c r="E270" s="338"/>
      <c r="F270" s="338"/>
      <c r="G270" s="338"/>
      <c r="H270" s="81">
        <v>43232</v>
      </c>
      <c r="I270" s="338"/>
      <c r="J270" s="81">
        <v>43232</v>
      </c>
      <c r="K270" s="338"/>
      <c r="L270" s="338"/>
      <c r="M270" s="339"/>
      <c r="N270" s="340"/>
      <c r="O270" s="340"/>
    </row>
    <row r="271" spans="3:15" ht="20.25" hidden="1">
      <c r="C271" s="337">
        <f t="shared" si="1"/>
        <v>39928</v>
      </c>
      <c r="E271" s="338"/>
      <c r="F271" s="338"/>
      <c r="G271" s="338"/>
      <c r="H271" s="81">
        <v>43233</v>
      </c>
      <c r="I271" s="338"/>
      <c r="J271" s="81">
        <v>43233</v>
      </c>
      <c r="K271" s="338"/>
      <c r="L271" s="338"/>
      <c r="M271" s="339"/>
      <c r="N271" s="340"/>
      <c r="O271" s="340"/>
    </row>
    <row r="272" spans="3:15" ht="20.25" hidden="1">
      <c r="C272" s="337">
        <f t="shared" si="1"/>
        <v>39929</v>
      </c>
      <c r="E272" s="338"/>
      <c r="F272" s="338"/>
      <c r="G272" s="338"/>
      <c r="H272" s="81">
        <v>43234</v>
      </c>
      <c r="I272" s="338"/>
      <c r="J272" s="81">
        <v>43234</v>
      </c>
      <c r="K272" s="338"/>
      <c r="L272" s="338"/>
      <c r="M272" s="339"/>
      <c r="N272" s="340"/>
      <c r="O272" s="340"/>
    </row>
    <row r="273" spans="3:15" ht="20.25" hidden="1">
      <c r="C273" s="337">
        <f t="shared" si="1"/>
        <v>39930</v>
      </c>
      <c r="E273" s="338"/>
      <c r="F273" s="338"/>
      <c r="G273" s="338"/>
      <c r="H273" s="81">
        <v>43235</v>
      </c>
      <c r="I273" s="338"/>
      <c r="J273" s="81">
        <v>43235</v>
      </c>
      <c r="K273" s="338"/>
      <c r="L273" s="338"/>
      <c r="M273" s="339"/>
      <c r="N273" s="340"/>
      <c r="O273" s="340"/>
    </row>
    <row r="274" spans="3:15" ht="20.25" hidden="1">
      <c r="C274" s="337">
        <f t="shared" si="1"/>
        <v>39931</v>
      </c>
      <c r="E274" s="338"/>
      <c r="F274" s="338"/>
      <c r="G274" s="338"/>
      <c r="H274" s="81">
        <v>43236</v>
      </c>
      <c r="I274" s="338"/>
      <c r="J274" s="81">
        <v>43236</v>
      </c>
      <c r="K274" s="338"/>
      <c r="L274" s="338"/>
      <c r="M274" s="339"/>
      <c r="N274" s="340"/>
      <c r="O274" s="340"/>
    </row>
    <row r="275" spans="3:15" ht="20.25" hidden="1">
      <c r="C275" s="337">
        <f t="shared" si="1"/>
        <v>39932</v>
      </c>
      <c r="E275" s="338"/>
      <c r="F275" s="338"/>
      <c r="G275" s="338"/>
      <c r="H275" s="81">
        <v>43237</v>
      </c>
      <c r="I275" s="338"/>
      <c r="J275" s="81">
        <v>43237</v>
      </c>
      <c r="K275" s="338"/>
      <c r="L275" s="338"/>
      <c r="M275" s="339"/>
      <c r="N275" s="340"/>
      <c r="O275" s="340"/>
    </row>
    <row r="276" spans="3:15" ht="20.25" hidden="1">
      <c r="C276" s="337">
        <f t="shared" si="1"/>
        <v>39933</v>
      </c>
      <c r="E276" s="338"/>
      <c r="F276" s="338"/>
      <c r="G276" s="338"/>
      <c r="H276" s="81">
        <v>43238</v>
      </c>
      <c r="I276" s="338"/>
      <c r="J276" s="81">
        <v>43238</v>
      </c>
      <c r="K276" s="338"/>
      <c r="L276" s="338"/>
      <c r="M276" s="339"/>
      <c r="N276" s="340"/>
      <c r="O276" s="340"/>
    </row>
    <row r="277" spans="3:15" ht="20.25" hidden="1">
      <c r="C277" s="337">
        <f t="shared" si="1"/>
        <v>39934</v>
      </c>
      <c r="E277" s="338"/>
      <c r="F277" s="338"/>
      <c r="G277" s="338"/>
      <c r="H277" s="81">
        <v>43239</v>
      </c>
      <c r="I277" s="338"/>
      <c r="J277" s="81">
        <v>43239</v>
      </c>
      <c r="K277" s="338"/>
      <c r="L277" s="338"/>
      <c r="M277" s="339"/>
      <c r="N277" s="340"/>
      <c r="O277" s="340"/>
    </row>
    <row r="278" spans="3:15" ht="20.25" hidden="1">
      <c r="C278" s="337">
        <f t="shared" si="1"/>
        <v>39935</v>
      </c>
      <c r="E278" s="338"/>
      <c r="F278" s="338"/>
      <c r="G278" s="338"/>
      <c r="H278" s="81">
        <v>43240</v>
      </c>
      <c r="I278" s="338"/>
      <c r="J278" s="81">
        <v>43240</v>
      </c>
      <c r="K278" s="338"/>
      <c r="L278" s="338"/>
      <c r="M278" s="339"/>
      <c r="N278" s="340"/>
      <c r="O278" s="340"/>
    </row>
    <row r="279" spans="3:15" ht="20.25" hidden="1">
      <c r="C279" s="337">
        <f t="shared" si="1"/>
        <v>39936</v>
      </c>
      <c r="E279" s="338"/>
      <c r="F279" s="338"/>
      <c r="G279" s="338"/>
      <c r="H279" s="81">
        <v>43241</v>
      </c>
      <c r="I279" s="338"/>
      <c r="J279" s="81">
        <v>43241</v>
      </c>
      <c r="K279" s="338"/>
      <c r="L279" s="338"/>
      <c r="M279" s="339"/>
      <c r="N279" s="340"/>
      <c r="O279" s="340"/>
    </row>
    <row r="280" spans="3:15" ht="20.25" hidden="1">
      <c r="C280" s="337">
        <f t="shared" si="1"/>
        <v>39937</v>
      </c>
      <c r="E280" s="338"/>
      <c r="F280" s="338"/>
      <c r="G280" s="338"/>
      <c r="H280" s="81">
        <v>43242</v>
      </c>
      <c r="I280" s="338"/>
      <c r="J280" s="81">
        <v>43242</v>
      </c>
      <c r="K280" s="338"/>
      <c r="L280" s="338"/>
      <c r="M280" s="339"/>
      <c r="N280" s="340"/>
      <c r="O280" s="340"/>
    </row>
    <row r="281" spans="3:15" ht="20.25" hidden="1">
      <c r="C281" s="337">
        <f t="shared" si="1"/>
        <v>39938</v>
      </c>
      <c r="E281" s="338"/>
      <c r="F281" s="338"/>
      <c r="G281" s="338"/>
      <c r="H281" s="81">
        <v>43243</v>
      </c>
      <c r="I281" s="338"/>
      <c r="J281" s="81">
        <v>43243</v>
      </c>
      <c r="K281" s="338"/>
      <c r="L281" s="338"/>
      <c r="M281" s="339"/>
      <c r="N281" s="340"/>
      <c r="O281" s="340"/>
    </row>
    <row r="282" spans="3:15" ht="20.25" hidden="1">
      <c r="C282" s="337">
        <f t="shared" si="1"/>
        <v>39939</v>
      </c>
      <c r="E282" s="338"/>
      <c r="F282" s="338"/>
      <c r="G282" s="338"/>
      <c r="H282" s="81">
        <v>43244</v>
      </c>
      <c r="I282" s="338"/>
      <c r="J282" s="81">
        <v>43244</v>
      </c>
      <c r="K282" s="338"/>
      <c r="L282" s="338"/>
      <c r="M282" s="339"/>
      <c r="N282" s="340"/>
      <c r="O282" s="340"/>
    </row>
    <row r="283" spans="3:15" ht="20.25" hidden="1">
      <c r="C283" s="337">
        <f t="shared" si="1"/>
        <v>39940</v>
      </c>
      <c r="E283" s="338"/>
      <c r="F283" s="338"/>
      <c r="G283" s="338"/>
      <c r="H283" s="81">
        <v>43245</v>
      </c>
      <c r="I283" s="338"/>
      <c r="J283" s="81">
        <v>43245</v>
      </c>
      <c r="K283" s="338"/>
      <c r="L283" s="338"/>
      <c r="M283" s="339"/>
      <c r="N283" s="340"/>
      <c r="O283" s="340"/>
    </row>
    <row r="284" spans="3:15" ht="20.25" hidden="1">
      <c r="C284" s="337">
        <f t="shared" si="1"/>
        <v>39941</v>
      </c>
      <c r="E284" s="338"/>
      <c r="F284" s="338"/>
      <c r="G284" s="338"/>
      <c r="H284" s="81">
        <v>43246</v>
      </c>
      <c r="I284" s="338"/>
      <c r="J284" s="81">
        <v>43246</v>
      </c>
      <c r="K284" s="338"/>
      <c r="L284" s="338"/>
      <c r="M284" s="339"/>
      <c r="N284" s="340"/>
      <c r="O284" s="340"/>
    </row>
    <row r="285" spans="3:15" ht="20.25" hidden="1">
      <c r="C285" s="337">
        <f t="shared" si="1"/>
        <v>39942</v>
      </c>
      <c r="E285" s="338"/>
      <c r="F285" s="338"/>
      <c r="G285" s="338"/>
      <c r="H285" s="81">
        <v>43247</v>
      </c>
      <c r="I285" s="338"/>
      <c r="J285" s="81">
        <v>43247</v>
      </c>
      <c r="K285" s="338"/>
      <c r="L285" s="338"/>
      <c r="M285" s="339"/>
      <c r="N285" s="340"/>
      <c r="O285" s="340"/>
    </row>
    <row r="286" spans="3:15" ht="20.25" hidden="1">
      <c r="C286" s="337">
        <f t="shared" si="1"/>
        <v>39943</v>
      </c>
      <c r="E286" s="338"/>
      <c r="F286" s="338"/>
      <c r="G286" s="338"/>
      <c r="H286" s="81">
        <v>43248</v>
      </c>
      <c r="I286" s="338"/>
      <c r="J286" s="81">
        <v>43248</v>
      </c>
      <c r="K286" s="338"/>
      <c r="L286" s="338"/>
      <c r="M286" s="339"/>
      <c r="N286" s="340"/>
      <c r="O286" s="340"/>
    </row>
    <row r="287" spans="3:15" ht="20.25" hidden="1">
      <c r="C287" s="337">
        <f t="shared" ref="C287:C350" si="2">+C286+1</f>
        <v>39944</v>
      </c>
      <c r="E287" s="338"/>
      <c r="F287" s="338"/>
      <c r="G287" s="338"/>
      <c r="H287" s="81">
        <v>43249</v>
      </c>
      <c r="I287" s="338"/>
      <c r="J287" s="81">
        <v>43249</v>
      </c>
      <c r="K287" s="338"/>
      <c r="L287" s="338"/>
      <c r="M287" s="339"/>
      <c r="N287" s="340"/>
      <c r="O287" s="340"/>
    </row>
    <row r="288" spans="3:15" ht="20.25" hidden="1">
      <c r="C288" s="337">
        <f t="shared" si="2"/>
        <v>39945</v>
      </c>
      <c r="E288" s="338"/>
      <c r="F288" s="338"/>
      <c r="G288" s="338"/>
      <c r="H288" s="81">
        <v>43250</v>
      </c>
      <c r="I288" s="338"/>
      <c r="J288" s="81">
        <v>43250</v>
      </c>
      <c r="K288" s="338"/>
      <c r="L288" s="338"/>
      <c r="M288" s="339"/>
      <c r="N288" s="340"/>
      <c r="O288" s="340"/>
    </row>
    <row r="289" spans="3:15" ht="20.25" hidden="1">
      <c r="C289" s="337">
        <f t="shared" si="2"/>
        <v>39946</v>
      </c>
      <c r="E289" s="338"/>
      <c r="F289" s="338"/>
      <c r="G289" s="338"/>
      <c r="H289" s="81">
        <v>43251</v>
      </c>
      <c r="I289" s="338"/>
      <c r="J289" s="81">
        <v>43251</v>
      </c>
      <c r="K289" s="338"/>
      <c r="L289" s="338"/>
      <c r="M289" s="339"/>
      <c r="N289" s="340"/>
      <c r="O289" s="340"/>
    </row>
    <row r="290" spans="3:15" ht="20.25" hidden="1">
      <c r="C290" s="337">
        <f t="shared" si="2"/>
        <v>39947</v>
      </c>
      <c r="E290" s="338"/>
      <c r="F290" s="338"/>
      <c r="G290" s="338"/>
      <c r="H290" s="81">
        <v>43252</v>
      </c>
      <c r="I290" s="338"/>
      <c r="J290" s="81">
        <v>43252</v>
      </c>
      <c r="K290" s="338"/>
      <c r="L290" s="338"/>
      <c r="M290" s="339"/>
      <c r="N290" s="340"/>
      <c r="O290" s="340"/>
    </row>
    <row r="291" spans="3:15" ht="20.25" hidden="1">
      <c r="C291" s="337">
        <f t="shared" si="2"/>
        <v>39948</v>
      </c>
      <c r="E291" s="338"/>
      <c r="F291" s="338"/>
      <c r="G291" s="338"/>
      <c r="H291" s="81">
        <v>43253</v>
      </c>
      <c r="I291" s="338"/>
      <c r="J291" s="81">
        <v>43253</v>
      </c>
      <c r="K291" s="338"/>
      <c r="L291" s="338"/>
      <c r="M291" s="339"/>
      <c r="N291" s="340"/>
      <c r="O291" s="340"/>
    </row>
    <row r="292" spans="3:15" ht="20.25" hidden="1">
      <c r="C292" s="337">
        <f t="shared" si="2"/>
        <v>39949</v>
      </c>
      <c r="E292" s="338"/>
      <c r="F292" s="338"/>
      <c r="G292" s="338"/>
      <c r="H292" s="81">
        <v>43254</v>
      </c>
      <c r="I292" s="338"/>
      <c r="J292" s="81">
        <v>43254</v>
      </c>
      <c r="K292" s="338"/>
      <c r="L292" s="338"/>
      <c r="M292" s="339"/>
      <c r="N292" s="340"/>
      <c r="O292" s="340"/>
    </row>
    <row r="293" spans="3:15" ht="20.25" hidden="1">
      <c r="C293" s="337">
        <f t="shared" si="2"/>
        <v>39950</v>
      </c>
      <c r="E293" s="338"/>
      <c r="F293" s="338"/>
      <c r="G293" s="338"/>
      <c r="H293" s="81">
        <v>43255</v>
      </c>
      <c r="I293" s="338"/>
      <c r="J293" s="81">
        <v>43255</v>
      </c>
      <c r="K293" s="338"/>
      <c r="L293" s="338"/>
      <c r="M293" s="339"/>
      <c r="N293" s="340"/>
      <c r="O293" s="340"/>
    </row>
    <row r="294" spans="3:15" ht="20.25" hidden="1">
      <c r="C294" s="337">
        <f t="shared" si="2"/>
        <v>39951</v>
      </c>
      <c r="E294" s="338"/>
      <c r="F294" s="338"/>
      <c r="G294" s="338"/>
      <c r="H294" s="81">
        <v>43256</v>
      </c>
      <c r="I294" s="338"/>
      <c r="J294" s="81">
        <v>43256</v>
      </c>
      <c r="K294" s="338"/>
      <c r="L294" s="338"/>
      <c r="M294" s="339"/>
      <c r="N294" s="340"/>
      <c r="O294" s="340"/>
    </row>
    <row r="295" spans="3:15" ht="20.25" hidden="1">
      <c r="C295" s="337">
        <f t="shared" si="2"/>
        <v>39952</v>
      </c>
      <c r="E295" s="338"/>
      <c r="F295" s="338"/>
      <c r="G295" s="338"/>
      <c r="H295" s="81">
        <v>43257</v>
      </c>
      <c r="I295" s="338"/>
      <c r="J295" s="81">
        <v>43257</v>
      </c>
      <c r="K295" s="338"/>
      <c r="L295" s="338"/>
      <c r="M295" s="339"/>
      <c r="N295" s="340"/>
      <c r="O295" s="340"/>
    </row>
    <row r="296" spans="3:15" ht="20.25" hidden="1">
      <c r="C296" s="337">
        <f t="shared" si="2"/>
        <v>39953</v>
      </c>
      <c r="E296" s="338"/>
      <c r="F296" s="338"/>
      <c r="G296" s="338"/>
      <c r="H296" s="81">
        <v>43258</v>
      </c>
      <c r="I296" s="338"/>
      <c r="J296" s="81">
        <v>43258</v>
      </c>
      <c r="K296" s="338"/>
      <c r="L296" s="338"/>
      <c r="M296" s="339"/>
      <c r="N296" s="340"/>
      <c r="O296" s="340"/>
    </row>
    <row r="297" spans="3:15" ht="20.25" hidden="1">
      <c r="C297" s="337">
        <f t="shared" si="2"/>
        <v>39954</v>
      </c>
      <c r="E297" s="338"/>
      <c r="F297" s="338"/>
      <c r="G297" s="338"/>
      <c r="H297" s="81">
        <v>43259</v>
      </c>
      <c r="I297" s="338"/>
      <c r="J297" s="81">
        <v>43259</v>
      </c>
      <c r="K297" s="338"/>
      <c r="L297" s="338"/>
      <c r="M297" s="339"/>
      <c r="N297" s="340"/>
      <c r="O297" s="340"/>
    </row>
    <row r="298" spans="3:15" ht="20.25" hidden="1">
      <c r="C298" s="337">
        <f t="shared" si="2"/>
        <v>39955</v>
      </c>
      <c r="E298" s="338"/>
      <c r="F298" s="338"/>
      <c r="G298" s="338"/>
      <c r="H298" s="81">
        <v>43260</v>
      </c>
      <c r="I298" s="338"/>
      <c r="J298" s="81">
        <v>43260</v>
      </c>
      <c r="K298" s="338"/>
      <c r="L298" s="338"/>
      <c r="M298" s="339"/>
      <c r="N298" s="340"/>
      <c r="O298" s="340"/>
    </row>
    <row r="299" spans="3:15" ht="20.25" hidden="1">
      <c r="C299" s="337">
        <f t="shared" si="2"/>
        <v>39956</v>
      </c>
      <c r="E299" s="338"/>
      <c r="F299" s="338"/>
      <c r="G299" s="338"/>
      <c r="H299" s="81">
        <v>43261</v>
      </c>
      <c r="I299" s="338"/>
      <c r="J299" s="81">
        <v>43261</v>
      </c>
      <c r="K299" s="338"/>
      <c r="L299" s="338"/>
      <c r="M299" s="339"/>
      <c r="N299" s="340"/>
      <c r="O299" s="340"/>
    </row>
    <row r="300" spans="3:15" ht="20.25" hidden="1">
      <c r="C300" s="337">
        <f t="shared" si="2"/>
        <v>39957</v>
      </c>
      <c r="E300" s="338"/>
      <c r="F300" s="338"/>
      <c r="G300" s="338"/>
      <c r="H300" s="81">
        <v>43262</v>
      </c>
      <c r="I300" s="338"/>
      <c r="J300" s="81">
        <v>43262</v>
      </c>
      <c r="K300" s="338"/>
      <c r="L300" s="338"/>
      <c r="M300" s="339"/>
      <c r="N300" s="340"/>
      <c r="O300" s="340"/>
    </row>
    <row r="301" spans="3:15" ht="20.25" hidden="1">
      <c r="C301" s="337">
        <f t="shared" si="2"/>
        <v>39958</v>
      </c>
      <c r="E301" s="338"/>
      <c r="F301" s="338"/>
      <c r="G301" s="338"/>
      <c r="H301" s="81">
        <v>43263</v>
      </c>
      <c r="I301" s="338"/>
      <c r="J301" s="81">
        <v>43263</v>
      </c>
      <c r="K301" s="338"/>
      <c r="L301" s="338"/>
      <c r="M301" s="339"/>
      <c r="N301" s="340"/>
      <c r="O301" s="340"/>
    </row>
    <row r="302" spans="3:15" ht="20.25" hidden="1">
      <c r="C302" s="337">
        <f t="shared" si="2"/>
        <v>39959</v>
      </c>
      <c r="E302" s="338"/>
      <c r="F302" s="338"/>
      <c r="G302" s="338"/>
      <c r="H302" s="81">
        <v>43264</v>
      </c>
      <c r="I302" s="338"/>
      <c r="J302" s="81">
        <v>43264</v>
      </c>
      <c r="K302" s="338"/>
      <c r="L302" s="338"/>
      <c r="M302" s="339"/>
      <c r="N302" s="340"/>
      <c r="O302" s="340"/>
    </row>
    <row r="303" spans="3:15" ht="20.25" hidden="1">
      <c r="C303" s="337">
        <f t="shared" si="2"/>
        <v>39960</v>
      </c>
      <c r="E303" s="338"/>
      <c r="F303" s="338"/>
      <c r="G303" s="338"/>
      <c r="H303" s="81">
        <v>43265</v>
      </c>
      <c r="I303" s="338"/>
      <c r="J303" s="81">
        <v>43265</v>
      </c>
      <c r="K303" s="338"/>
      <c r="L303" s="338"/>
      <c r="M303" s="339"/>
      <c r="N303" s="340"/>
      <c r="O303" s="340"/>
    </row>
    <row r="304" spans="3:15" ht="20.25" hidden="1">
      <c r="C304" s="337">
        <f t="shared" si="2"/>
        <v>39961</v>
      </c>
      <c r="E304" s="338"/>
      <c r="F304" s="338"/>
      <c r="G304" s="338"/>
      <c r="H304" s="81">
        <v>43266</v>
      </c>
      <c r="I304" s="338"/>
      <c r="J304" s="81">
        <v>43266</v>
      </c>
      <c r="K304" s="338"/>
      <c r="L304" s="338"/>
      <c r="M304" s="339"/>
      <c r="N304" s="340"/>
      <c r="O304" s="340"/>
    </row>
    <row r="305" spans="3:15" ht="20.25" hidden="1">
      <c r="C305" s="337">
        <f t="shared" si="2"/>
        <v>39962</v>
      </c>
      <c r="E305" s="338"/>
      <c r="F305" s="338"/>
      <c r="G305" s="338"/>
      <c r="H305" s="81">
        <v>43267</v>
      </c>
      <c r="I305" s="338"/>
      <c r="J305" s="81">
        <v>43267</v>
      </c>
      <c r="K305" s="338"/>
      <c r="L305" s="338"/>
      <c r="M305" s="339"/>
      <c r="N305" s="340"/>
      <c r="O305" s="340"/>
    </row>
    <row r="306" spans="3:15" ht="20.25" hidden="1">
      <c r="C306" s="337">
        <f t="shared" si="2"/>
        <v>39963</v>
      </c>
      <c r="E306" s="338"/>
      <c r="F306" s="338"/>
      <c r="G306" s="338"/>
      <c r="H306" s="81">
        <v>43268</v>
      </c>
      <c r="I306" s="338"/>
      <c r="J306" s="81">
        <v>43268</v>
      </c>
      <c r="K306" s="338"/>
      <c r="L306" s="338"/>
      <c r="M306" s="339"/>
      <c r="N306" s="340"/>
      <c r="O306" s="340"/>
    </row>
    <row r="307" spans="3:15" ht="20.25" hidden="1">
      <c r="C307" s="337">
        <f t="shared" si="2"/>
        <v>39964</v>
      </c>
      <c r="E307" s="338"/>
      <c r="F307" s="338"/>
      <c r="G307" s="338"/>
      <c r="H307" s="81">
        <v>43269</v>
      </c>
      <c r="I307" s="338"/>
      <c r="J307" s="81">
        <v>43269</v>
      </c>
      <c r="K307" s="338"/>
      <c r="L307" s="338"/>
      <c r="M307" s="339"/>
      <c r="N307" s="340"/>
      <c r="O307" s="340"/>
    </row>
    <row r="308" spans="3:15" ht="20.25" hidden="1">
      <c r="C308" s="337">
        <f t="shared" si="2"/>
        <v>39965</v>
      </c>
      <c r="E308" s="338"/>
      <c r="F308" s="338"/>
      <c r="G308" s="338"/>
      <c r="H308" s="81">
        <v>43270</v>
      </c>
      <c r="I308" s="338"/>
      <c r="J308" s="81">
        <v>43270</v>
      </c>
      <c r="K308" s="338"/>
      <c r="L308" s="338"/>
      <c r="M308" s="339"/>
      <c r="N308" s="340"/>
      <c r="O308" s="340"/>
    </row>
    <row r="309" spans="3:15" ht="20.25" hidden="1">
      <c r="C309" s="337">
        <f t="shared" si="2"/>
        <v>39966</v>
      </c>
      <c r="E309" s="338"/>
      <c r="F309" s="338"/>
      <c r="G309" s="338"/>
      <c r="H309" s="81">
        <v>43271</v>
      </c>
      <c r="I309" s="338"/>
      <c r="J309" s="81">
        <v>43271</v>
      </c>
      <c r="K309" s="338"/>
      <c r="L309" s="338"/>
      <c r="M309" s="339"/>
      <c r="N309" s="340"/>
      <c r="O309" s="340"/>
    </row>
    <row r="310" spans="3:15" ht="20.25" hidden="1">
      <c r="C310" s="337">
        <f t="shared" si="2"/>
        <v>39967</v>
      </c>
      <c r="E310" s="338"/>
      <c r="F310" s="338"/>
      <c r="G310" s="338"/>
      <c r="H310" s="81">
        <v>43272</v>
      </c>
      <c r="I310" s="338"/>
      <c r="J310" s="81">
        <v>43272</v>
      </c>
      <c r="K310" s="338"/>
      <c r="L310" s="338"/>
      <c r="M310" s="339"/>
      <c r="N310" s="340"/>
      <c r="O310" s="340"/>
    </row>
    <row r="311" spans="3:15" ht="20.25" hidden="1">
      <c r="C311" s="337">
        <f t="shared" si="2"/>
        <v>39968</v>
      </c>
      <c r="E311" s="338"/>
      <c r="F311" s="338"/>
      <c r="G311" s="338"/>
      <c r="H311" s="81">
        <v>43273</v>
      </c>
      <c r="I311" s="338"/>
      <c r="J311" s="81">
        <v>43273</v>
      </c>
      <c r="K311" s="338"/>
      <c r="L311" s="338"/>
      <c r="M311" s="339"/>
      <c r="N311" s="340"/>
      <c r="O311" s="340"/>
    </row>
    <row r="312" spans="3:15" ht="20.25" hidden="1">
      <c r="C312" s="337">
        <f t="shared" si="2"/>
        <v>39969</v>
      </c>
      <c r="E312" s="338"/>
      <c r="F312" s="338"/>
      <c r="G312" s="338"/>
      <c r="H312" s="81">
        <v>43274</v>
      </c>
      <c r="I312" s="338"/>
      <c r="J312" s="81">
        <v>43274</v>
      </c>
      <c r="K312" s="338"/>
      <c r="L312" s="338"/>
      <c r="M312" s="339"/>
      <c r="N312" s="340"/>
      <c r="O312" s="340"/>
    </row>
    <row r="313" spans="3:15" ht="20.25" hidden="1">
      <c r="C313" s="337">
        <f t="shared" si="2"/>
        <v>39970</v>
      </c>
      <c r="E313" s="338"/>
      <c r="F313" s="338"/>
      <c r="G313" s="338"/>
      <c r="H313" s="81">
        <v>43275</v>
      </c>
      <c r="I313" s="338"/>
      <c r="J313" s="81">
        <v>43275</v>
      </c>
      <c r="K313" s="338"/>
      <c r="L313" s="338"/>
      <c r="M313" s="339"/>
      <c r="N313" s="340"/>
      <c r="O313" s="340"/>
    </row>
    <row r="314" spans="3:15" ht="20.25" hidden="1">
      <c r="C314" s="337">
        <f t="shared" si="2"/>
        <v>39971</v>
      </c>
      <c r="E314" s="338"/>
      <c r="F314" s="338"/>
      <c r="G314" s="338"/>
      <c r="H314" s="81">
        <v>43276</v>
      </c>
      <c r="I314" s="338"/>
      <c r="J314" s="81">
        <v>43276</v>
      </c>
      <c r="K314" s="338"/>
      <c r="L314" s="338"/>
      <c r="M314" s="339"/>
      <c r="N314" s="340"/>
      <c r="O314" s="340"/>
    </row>
    <row r="315" spans="3:15" ht="20.25" hidden="1">
      <c r="C315" s="337">
        <f t="shared" si="2"/>
        <v>39972</v>
      </c>
      <c r="E315" s="338"/>
      <c r="F315" s="338"/>
      <c r="G315" s="338"/>
      <c r="H315" s="81">
        <v>43277</v>
      </c>
      <c r="I315" s="338"/>
      <c r="J315" s="81">
        <v>43277</v>
      </c>
      <c r="K315" s="338"/>
      <c r="L315" s="338"/>
      <c r="M315" s="339"/>
      <c r="N315" s="340"/>
      <c r="O315" s="340"/>
    </row>
    <row r="316" spans="3:15" ht="20.25" hidden="1">
      <c r="C316" s="337">
        <f t="shared" si="2"/>
        <v>39973</v>
      </c>
      <c r="E316" s="338"/>
      <c r="F316" s="338"/>
      <c r="G316" s="338"/>
      <c r="H316" s="81">
        <v>43278</v>
      </c>
      <c r="I316" s="338"/>
      <c r="J316" s="81">
        <v>43278</v>
      </c>
      <c r="K316" s="338"/>
      <c r="L316" s="338"/>
      <c r="M316" s="339"/>
      <c r="N316" s="340"/>
      <c r="O316" s="340"/>
    </row>
    <row r="317" spans="3:15" ht="20.25" hidden="1">
      <c r="C317" s="337">
        <f t="shared" si="2"/>
        <v>39974</v>
      </c>
      <c r="E317" s="338"/>
      <c r="F317" s="338"/>
      <c r="G317" s="338"/>
      <c r="H317" s="81">
        <v>43279</v>
      </c>
      <c r="I317" s="338"/>
      <c r="J317" s="81">
        <v>43279</v>
      </c>
      <c r="K317" s="338"/>
      <c r="L317" s="338"/>
      <c r="M317" s="339"/>
      <c r="N317" s="340"/>
      <c r="O317" s="340"/>
    </row>
    <row r="318" spans="3:15" ht="20.25" hidden="1">
      <c r="C318" s="337">
        <f t="shared" si="2"/>
        <v>39975</v>
      </c>
      <c r="E318" s="338"/>
      <c r="F318" s="338"/>
      <c r="G318" s="338"/>
      <c r="H318" s="81">
        <v>43280</v>
      </c>
      <c r="I318" s="338"/>
      <c r="J318" s="81">
        <v>43280</v>
      </c>
      <c r="K318" s="338"/>
      <c r="L318" s="338"/>
      <c r="M318" s="339"/>
      <c r="N318" s="340"/>
      <c r="O318" s="340"/>
    </row>
    <row r="319" spans="3:15" ht="20.25" hidden="1">
      <c r="C319" s="337">
        <f t="shared" si="2"/>
        <v>39976</v>
      </c>
      <c r="E319" s="338"/>
      <c r="F319" s="338"/>
      <c r="G319" s="338"/>
      <c r="H319" s="81">
        <v>43281</v>
      </c>
      <c r="I319" s="338"/>
      <c r="J319" s="81">
        <v>43281</v>
      </c>
      <c r="K319" s="338"/>
      <c r="L319" s="338"/>
      <c r="M319" s="339"/>
      <c r="N319" s="340"/>
      <c r="O319" s="340"/>
    </row>
    <row r="320" spans="3:15" ht="20.25" hidden="1">
      <c r="C320" s="337">
        <f t="shared" si="2"/>
        <v>39977</v>
      </c>
      <c r="E320" s="338"/>
      <c r="F320" s="338"/>
      <c r="G320" s="338"/>
      <c r="H320" s="81">
        <v>43282</v>
      </c>
      <c r="I320" s="338"/>
      <c r="J320" s="81">
        <v>43282</v>
      </c>
      <c r="K320" s="338"/>
      <c r="L320" s="338"/>
      <c r="M320" s="339"/>
      <c r="N320" s="340"/>
      <c r="O320" s="340"/>
    </row>
    <row r="321" spans="3:15" ht="20.25" hidden="1">
      <c r="C321" s="337">
        <f t="shared" si="2"/>
        <v>39978</v>
      </c>
      <c r="E321" s="338"/>
      <c r="F321" s="338"/>
      <c r="G321" s="338"/>
      <c r="H321" s="81">
        <v>43283</v>
      </c>
      <c r="I321" s="338"/>
      <c r="J321" s="81">
        <v>43283</v>
      </c>
      <c r="K321" s="338"/>
      <c r="L321" s="338"/>
      <c r="M321" s="339"/>
      <c r="N321" s="340"/>
      <c r="O321" s="340"/>
    </row>
    <row r="322" spans="3:15" ht="20.25" hidden="1">
      <c r="C322" s="337">
        <f t="shared" si="2"/>
        <v>39979</v>
      </c>
      <c r="E322" s="338"/>
      <c r="F322" s="338"/>
      <c r="G322" s="338"/>
      <c r="H322" s="81">
        <v>43284</v>
      </c>
      <c r="I322" s="338"/>
      <c r="J322" s="81">
        <v>43284</v>
      </c>
      <c r="K322" s="338"/>
      <c r="L322" s="338"/>
      <c r="M322" s="339"/>
      <c r="N322" s="340"/>
      <c r="O322" s="340"/>
    </row>
    <row r="323" spans="3:15" ht="20.25" hidden="1">
      <c r="C323" s="337">
        <f t="shared" si="2"/>
        <v>39980</v>
      </c>
      <c r="E323" s="338"/>
      <c r="F323" s="338"/>
      <c r="G323" s="338"/>
      <c r="H323" s="81">
        <v>43285</v>
      </c>
      <c r="I323" s="338"/>
      <c r="J323" s="81">
        <v>43285</v>
      </c>
      <c r="K323" s="338"/>
      <c r="L323" s="338"/>
      <c r="M323" s="339"/>
      <c r="N323" s="340"/>
      <c r="O323" s="340"/>
    </row>
    <row r="324" spans="3:15" ht="20.25" hidden="1">
      <c r="C324" s="337">
        <f t="shared" si="2"/>
        <v>39981</v>
      </c>
      <c r="E324" s="338"/>
      <c r="F324" s="338"/>
      <c r="G324" s="338"/>
      <c r="H324" s="81">
        <v>43286</v>
      </c>
      <c r="I324" s="338"/>
      <c r="J324" s="81">
        <v>43286</v>
      </c>
      <c r="K324" s="338"/>
      <c r="L324" s="338"/>
      <c r="M324" s="339"/>
      <c r="N324" s="340"/>
      <c r="O324" s="340"/>
    </row>
    <row r="325" spans="3:15" ht="20.25" hidden="1">
      <c r="C325" s="337">
        <f t="shared" si="2"/>
        <v>39982</v>
      </c>
      <c r="E325" s="338"/>
      <c r="F325" s="338"/>
      <c r="G325" s="338"/>
      <c r="H325" s="81">
        <v>43287</v>
      </c>
      <c r="I325" s="338"/>
      <c r="J325" s="81">
        <v>43287</v>
      </c>
      <c r="K325" s="338"/>
      <c r="L325" s="338"/>
      <c r="M325" s="339"/>
      <c r="N325" s="340"/>
      <c r="O325" s="340"/>
    </row>
    <row r="326" spans="3:15" ht="20.25" hidden="1">
      <c r="C326" s="337">
        <f t="shared" si="2"/>
        <v>39983</v>
      </c>
      <c r="E326" s="338"/>
      <c r="F326" s="338"/>
      <c r="G326" s="338"/>
      <c r="H326" s="81">
        <v>43288</v>
      </c>
      <c r="I326" s="338"/>
      <c r="J326" s="81">
        <v>43288</v>
      </c>
      <c r="K326" s="338"/>
      <c r="L326" s="338"/>
      <c r="M326" s="339"/>
      <c r="N326" s="340"/>
      <c r="O326" s="340"/>
    </row>
    <row r="327" spans="3:15" ht="20.25" hidden="1">
      <c r="C327" s="337">
        <f t="shared" si="2"/>
        <v>39984</v>
      </c>
      <c r="E327" s="338"/>
      <c r="F327" s="338"/>
      <c r="G327" s="338"/>
      <c r="H327" s="81">
        <v>43289</v>
      </c>
      <c r="I327" s="338"/>
      <c r="J327" s="81">
        <v>43289</v>
      </c>
      <c r="K327" s="338"/>
      <c r="L327" s="338"/>
      <c r="M327" s="339"/>
      <c r="N327" s="340"/>
      <c r="O327" s="340"/>
    </row>
    <row r="328" spans="3:15" ht="20.25" hidden="1">
      <c r="C328" s="337">
        <f t="shared" si="2"/>
        <v>39985</v>
      </c>
      <c r="E328" s="338"/>
      <c r="F328" s="338"/>
      <c r="G328" s="338"/>
      <c r="H328" s="81">
        <v>43290</v>
      </c>
      <c r="I328" s="338"/>
      <c r="J328" s="81">
        <v>43290</v>
      </c>
      <c r="K328" s="338"/>
      <c r="L328" s="338"/>
      <c r="M328" s="339"/>
      <c r="N328" s="340"/>
      <c r="O328" s="340"/>
    </row>
    <row r="329" spans="3:15" ht="20.25" hidden="1">
      <c r="C329" s="337">
        <f t="shared" si="2"/>
        <v>39986</v>
      </c>
      <c r="E329" s="338"/>
      <c r="F329" s="338"/>
      <c r="G329" s="338"/>
      <c r="H329" s="81">
        <v>43291</v>
      </c>
      <c r="I329" s="338"/>
      <c r="J329" s="81">
        <v>43291</v>
      </c>
      <c r="K329" s="338"/>
      <c r="L329" s="338"/>
      <c r="M329" s="339"/>
      <c r="N329" s="340"/>
      <c r="O329" s="340"/>
    </row>
    <row r="330" spans="3:15" ht="20.25" hidden="1">
      <c r="C330" s="337">
        <f t="shared" si="2"/>
        <v>39987</v>
      </c>
      <c r="E330" s="338"/>
      <c r="F330" s="338"/>
      <c r="G330" s="338"/>
      <c r="H330" s="81">
        <v>43292</v>
      </c>
      <c r="I330" s="338"/>
      <c r="J330" s="81">
        <v>43292</v>
      </c>
      <c r="K330" s="338"/>
      <c r="L330" s="338"/>
      <c r="M330" s="339"/>
      <c r="N330" s="340"/>
      <c r="O330" s="340"/>
    </row>
    <row r="331" spans="3:15" ht="20.25" hidden="1">
      <c r="C331" s="337">
        <f t="shared" si="2"/>
        <v>39988</v>
      </c>
      <c r="E331" s="338"/>
      <c r="F331" s="338"/>
      <c r="G331" s="338"/>
      <c r="H331" s="81">
        <v>43293</v>
      </c>
      <c r="I331" s="338"/>
      <c r="J331" s="81">
        <v>43293</v>
      </c>
      <c r="K331" s="338"/>
      <c r="L331" s="338"/>
      <c r="M331" s="339"/>
      <c r="N331" s="340"/>
      <c r="O331" s="340"/>
    </row>
    <row r="332" spans="3:15" ht="20.25" hidden="1">
      <c r="C332" s="337">
        <f t="shared" si="2"/>
        <v>39989</v>
      </c>
      <c r="E332" s="338"/>
      <c r="F332" s="338"/>
      <c r="G332" s="338"/>
      <c r="H332" s="81">
        <v>43294</v>
      </c>
      <c r="I332" s="338"/>
      <c r="J332" s="81">
        <v>43294</v>
      </c>
      <c r="K332" s="338"/>
      <c r="L332" s="338"/>
      <c r="M332" s="339"/>
      <c r="N332" s="340"/>
      <c r="O332" s="340"/>
    </row>
    <row r="333" spans="3:15" ht="20.25" hidden="1">
      <c r="C333" s="337">
        <f t="shared" si="2"/>
        <v>39990</v>
      </c>
      <c r="E333" s="338"/>
      <c r="F333" s="338"/>
      <c r="G333" s="338"/>
      <c r="H333" s="81">
        <v>43295</v>
      </c>
      <c r="I333" s="338"/>
      <c r="J333" s="81">
        <v>43295</v>
      </c>
      <c r="K333" s="338"/>
      <c r="L333" s="338"/>
      <c r="M333" s="339"/>
      <c r="N333" s="340"/>
      <c r="O333" s="340"/>
    </row>
    <row r="334" spans="3:15" ht="20.25" hidden="1">
      <c r="C334" s="337">
        <f t="shared" si="2"/>
        <v>39991</v>
      </c>
      <c r="E334" s="338"/>
      <c r="F334" s="338"/>
      <c r="G334" s="338"/>
      <c r="H334" s="81">
        <v>43296</v>
      </c>
      <c r="I334" s="338"/>
      <c r="J334" s="81">
        <v>43296</v>
      </c>
      <c r="K334" s="338"/>
      <c r="L334" s="338"/>
      <c r="M334" s="339"/>
      <c r="N334" s="340"/>
      <c r="O334" s="340"/>
    </row>
    <row r="335" spans="3:15" ht="20.25" hidden="1">
      <c r="C335" s="337">
        <f t="shared" si="2"/>
        <v>39992</v>
      </c>
      <c r="E335" s="338"/>
      <c r="F335" s="338"/>
      <c r="G335" s="338"/>
      <c r="H335" s="81">
        <v>43297</v>
      </c>
      <c r="I335" s="338"/>
      <c r="J335" s="81">
        <v>43297</v>
      </c>
      <c r="K335" s="338"/>
      <c r="L335" s="338"/>
      <c r="M335" s="339"/>
      <c r="N335" s="340"/>
      <c r="O335" s="340"/>
    </row>
    <row r="336" spans="3:15" ht="20.25" hidden="1">
      <c r="C336" s="337">
        <f t="shared" si="2"/>
        <v>39993</v>
      </c>
      <c r="E336" s="338"/>
      <c r="F336" s="338"/>
      <c r="G336" s="338"/>
      <c r="H336" s="81">
        <v>43298</v>
      </c>
      <c r="I336" s="338"/>
      <c r="J336" s="81">
        <v>43298</v>
      </c>
      <c r="K336" s="338"/>
      <c r="L336" s="338"/>
      <c r="M336" s="339"/>
      <c r="N336" s="340"/>
      <c r="O336" s="340"/>
    </row>
    <row r="337" spans="3:15" ht="20.25" hidden="1">
      <c r="C337" s="337">
        <f t="shared" si="2"/>
        <v>39994</v>
      </c>
      <c r="E337" s="338"/>
      <c r="F337" s="338"/>
      <c r="G337" s="338"/>
      <c r="H337" s="81">
        <v>43299</v>
      </c>
      <c r="I337" s="338"/>
      <c r="J337" s="81">
        <v>43299</v>
      </c>
      <c r="K337" s="338"/>
      <c r="L337" s="338"/>
      <c r="M337" s="339"/>
      <c r="N337" s="340"/>
      <c r="O337" s="340"/>
    </row>
    <row r="338" spans="3:15" ht="20.25" hidden="1">
      <c r="C338" s="337">
        <f t="shared" si="2"/>
        <v>39995</v>
      </c>
      <c r="E338" s="338"/>
      <c r="F338" s="338"/>
      <c r="G338" s="338"/>
      <c r="H338" s="81">
        <v>43300</v>
      </c>
      <c r="I338" s="338"/>
      <c r="J338" s="81">
        <v>43300</v>
      </c>
      <c r="K338" s="338"/>
      <c r="L338" s="338"/>
      <c r="M338" s="339"/>
      <c r="N338" s="340"/>
      <c r="O338" s="340"/>
    </row>
    <row r="339" spans="3:15" ht="20.25" hidden="1">
      <c r="C339" s="337">
        <f t="shared" si="2"/>
        <v>39996</v>
      </c>
      <c r="E339" s="338"/>
      <c r="F339" s="338"/>
      <c r="G339" s="338"/>
      <c r="H339" s="81">
        <v>43301</v>
      </c>
      <c r="I339" s="338"/>
      <c r="J339" s="81">
        <v>43301</v>
      </c>
      <c r="K339" s="338"/>
      <c r="L339" s="338"/>
      <c r="M339" s="339"/>
      <c r="N339" s="340"/>
      <c r="O339" s="340"/>
    </row>
    <row r="340" spans="3:15" ht="20.25" hidden="1">
      <c r="C340" s="337">
        <f t="shared" si="2"/>
        <v>39997</v>
      </c>
      <c r="E340" s="338"/>
      <c r="F340" s="338"/>
      <c r="G340" s="338"/>
      <c r="H340" s="81">
        <v>43302</v>
      </c>
      <c r="I340" s="338"/>
      <c r="J340" s="81">
        <v>43302</v>
      </c>
      <c r="K340" s="338"/>
      <c r="L340" s="338"/>
      <c r="M340" s="339"/>
      <c r="N340" s="340"/>
      <c r="O340" s="340"/>
    </row>
    <row r="341" spans="3:15" ht="20.25" hidden="1">
      <c r="C341" s="337">
        <f t="shared" si="2"/>
        <v>39998</v>
      </c>
      <c r="E341" s="338"/>
      <c r="F341" s="338"/>
      <c r="G341" s="338"/>
      <c r="H341" s="81">
        <v>43303</v>
      </c>
      <c r="I341" s="338"/>
      <c r="J341" s="81">
        <v>43303</v>
      </c>
      <c r="K341" s="338"/>
      <c r="L341" s="338"/>
      <c r="M341" s="339"/>
      <c r="N341" s="340"/>
      <c r="O341" s="340"/>
    </row>
    <row r="342" spans="3:15" ht="20.25" hidden="1">
      <c r="C342" s="337">
        <f t="shared" si="2"/>
        <v>39999</v>
      </c>
      <c r="E342" s="338"/>
      <c r="F342" s="338"/>
      <c r="G342" s="338"/>
      <c r="H342" s="81">
        <v>43304</v>
      </c>
      <c r="I342" s="338"/>
      <c r="J342" s="81">
        <v>43304</v>
      </c>
      <c r="K342" s="338"/>
      <c r="L342" s="338"/>
      <c r="M342" s="339"/>
      <c r="N342" s="340"/>
      <c r="O342" s="340"/>
    </row>
    <row r="343" spans="3:15" ht="20.25" hidden="1">
      <c r="C343" s="337">
        <f t="shared" si="2"/>
        <v>40000</v>
      </c>
      <c r="E343" s="338"/>
      <c r="F343" s="338"/>
      <c r="G343" s="338"/>
      <c r="H343" s="81">
        <v>43305</v>
      </c>
      <c r="I343" s="338"/>
      <c r="J343" s="81">
        <v>43305</v>
      </c>
      <c r="K343" s="338"/>
      <c r="L343" s="338"/>
      <c r="M343" s="339"/>
      <c r="N343" s="340"/>
      <c r="O343" s="340"/>
    </row>
    <row r="344" spans="3:15" ht="20.25" hidden="1">
      <c r="C344" s="337">
        <f t="shared" si="2"/>
        <v>40001</v>
      </c>
      <c r="E344" s="338"/>
      <c r="F344" s="338"/>
      <c r="G344" s="338"/>
      <c r="H344" s="81">
        <v>43306</v>
      </c>
      <c r="I344" s="338"/>
      <c r="J344" s="81">
        <v>43306</v>
      </c>
      <c r="K344" s="338"/>
      <c r="L344" s="338"/>
      <c r="M344" s="339"/>
      <c r="N344" s="340"/>
      <c r="O344" s="340"/>
    </row>
    <row r="345" spans="3:15" ht="20.25" hidden="1">
      <c r="C345" s="337">
        <f t="shared" si="2"/>
        <v>40002</v>
      </c>
      <c r="E345" s="338"/>
      <c r="F345" s="338"/>
      <c r="G345" s="338"/>
      <c r="H345" s="81">
        <v>43307</v>
      </c>
      <c r="I345" s="338"/>
      <c r="J345" s="81">
        <v>43307</v>
      </c>
      <c r="K345" s="338"/>
      <c r="L345" s="338"/>
      <c r="M345" s="339"/>
      <c r="N345" s="340"/>
      <c r="O345" s="340"/>
    </row>
    <row r="346" spans="3:15" ht="20.25" hidden="1">
      <c r="C346" s="337">
        <f t="shared" si="2"/>
        <v>40003</v>
      </c>
      <c r="E346" s="338"/>
      <c r="F346" s="338"/>
      <c r="G346" s="338"/>
      <c r="H346" s="81">
        <v>43308</v>
      </c>
      <c r="I346" s="338"/>
      <c r="J346" s="81">
        <v>43308</v>
      </c>
      <c r="K346" s="338"/>
      <c r="L346" s="338"/>
      <c r="M346" s="339"/>
      <c r="N346" s="340"/>
      <c r="O346" s="340"/>
    </row>
    <row r="347" spans="3:15" ht="20.25" hidden="1">
      <c r="C347" s="337">
        <f t="shared" si="2"/>
        <v>40004</v>
      </c>
      <c r="E347" s="338"/>
      <c r="F347" s="338"/>
      <c r="G347" s="338"/>
      <c r="H347" s="81">
        <v>43309</v>
      </c>
      <c r="I347" s="338"/>
      <c r="J347" s="81">
        <v>43309</v>
      </c>
      <c r="K347" s="338"/>
      <c r="L347" s="338"/>
      <c r="M347" s="339"/>
      <c r="N347" s="340"/>
      <c r="O347" s="340"/>
    </row>
    <row r="348" spans="3:15" ht="20.25" hidden="1">
      <c r="C348" s="337">
        <f t="shared" si="2"/>
        <v>40005</v>
      </c>
      <c r="E348" s="338"/>
      <c r="F348" s="338"/>
      <c r="G348" s="338"/>
      <c r="H348" s="81">
        <v>43310</v>
      </c>
      <c r="I348" s="338"/>
      <c r="J348" s="81">
        <v>43310</v>
      </c>
      <c r="K348" s="338"/>
      <c r="L348" s="338"/>
      <c r="M348" s="339"/>
      <c r="N348" s="340"/>
      <c r="O348" s="340"/>
    </row>
    <row r="349" spans="3:15" ht="20.25" hidden="1">
      <c r="C349" s="337">
        <f t="shared" si="2"/>
        <v>40006</v>
      </c>
      <c r="E349" s="338"/>
      <c r="F349" s="338"/>
      <c r="G349" s="338"/>
      <c r="H349" s="81">
        <v>43311</v>
      </c>
      <c r="I349" s="338"/>
      <c r="J349" s="81">
        <v>43311</v>
      </c>
      <c r="K349" s="338"/>
      <c r="L349" s="338"/>
      <c r="M349" s="339"/>
      <c r="N349" s="340"/>
      <c r="O349" s="340"/>
    </row>
    <row r="350" spans="3:15" ht="20.25" hidden="1">
      <c r="C350" s="337">
        <f t="shared" si="2"/>
        <v>40007</v>
      </c>
      <c r="E350" s="338"/>
      <c r="F350" s="338"/>
      <c r="G350" s="338"/>
      <c r="H350" s="81">
        <v>43312</v>
      </c>
      <c r="I350" s="338"/>
      <c r="J350" s="81">
        <v>43312</v>
      </c>
      <c r="K350" s="338"/>
      <c r="L350" s="338"/>
      <c r="M350" s="339"/>
      <c r="N350" s="340"/>
      <c r="O350" s="340"/>
    </row>
    <row r="351" spans="3:15" ht="20.25" hidden="1">
      <c r="C351" s="337">
        <f t="shared" ref="C351:C414" si="3">+C350+1</f>
        <v>40008</v>
      </c>
      <c r="E351" s="338"/>
      <c r="F351" s="338"/>
      <c r="G351" s="338"/>
      <c r="H351" s="81">
        <v>43313</v>
      </c>
      <c r="I351" s="338"/>
      <c r="J351" s="81">
        <v>43313</v>
      </c>
      <c r="K351" s="338"/>
      <c r="L351" s="338"/>
      <c r="M351" s="339"/>
      <c r="N351" s="340"/>
      <c r="O351" s="340"/>
    </row>
    <row r="352" spans="3:15" ht="20.25" hidden="1">
      <c r="C352" s="337">
        <f t="shared" si="3"/>
        <v>40009</v>
      </c>
      <c r="E352" s="338"/>
      <c r="F352" s="338"/>
      <c r="G352" s="338"/>
      <c r="H352" s="81">
        <v>43314</v>
      </c>
      <c r="I352" s="338"/>
      <c r="J352" s="81">
        <v>43314</v>
      </c>
      <c r="K352" s="338"/>
      <c r="L352" s="338"/>
      <c r="M352" s="339"/>
      <c r="N352" s="340"/>
      <c r="O352" s="340"/>
    </row>
    <row r="353" spans="3:15" ht="20.25" hidden="1">
      <c r="C353" s="337">
        <f t="shared" si="3"/>
        <v>40010</v>
      </c>
      <c r="E353" s="338"/>
      <c r="F353" s="338"/>
      <c r="G353" s="338"/>
      <c r="H353" s="81">
        <v>43315</v>
      </c>
      <c r="I353" s="338"/>
      <c r="J353" s="81">
        <v>43315</v>
      </c>
      <c r="K353" s="338"/>
      <c r="L353" s="338"/>
      <c r="M353" s="339"/>
      <c r="N353" s="340"/>
      <c r="O353" s="340"/>
    </row>
    <row r="354" spans="3:15" ht="20.25" hidden="1">
      <c r="C354" s="337">
        <f t="shared" si="3"/>
        <v>40011</v>
      </c>
      <c r="E354" s="338"/>
      <c r="F354" s="338"/>
      <c r="G354" s="338"/>
      <c r="H354" s="81">
        <v>43316</v>
      </c>
      <c r="I354" s="338"/>
      <c r="J354" s="81">
        <v>43316</v>
      </c>
      <c r="K354" s="338"/>
      <c r="L354" s="338"/>
      <c r="M354" s="339"/>
      <c r="N354" s="340"/>
      <c r="O354" s="340"/>
    </row>
    <row r="355" spans="3:15" ht="20.25" hidden="1">
      <c r="C355" s="337">
        <f t="shared" si="3"/>
        <v>40012</v>
      </c>
      <c r="E355" s="338"/>
      <c r="F355" s="338"/>
      <c r="G355" s="338"/>
      <c r="H355" s="81">
        <v>43317</v>
      </c>
      <c r="I355" s="338"/>
      <c r="J355" s="81">
        <v>43317</v>
      </c>
      <c r="K355" s="338"/>
      <c r="L355" s="338"/>
      <c r="M355" s="339"/>
      <c r="N355" s="340"/>
      <c r="O355" s="340"/>
    </row>
    <row r="356" spans="3:15" ht="20.25" hidden="1">
      <c r="C356" s="337">
        <f t="shared" si="3"/>
        <v>40013</v>
      </c>
      <c r="E356" s="338"/>
      <c r="F356" s="338"/>
      <c r="G356" s="338"/>
      <c r="H356" s="81">
        <v>43318</v>
      </c>
      <c r="I356" s="338"/>
      <c r="J356" s="81">
        <v>43318</v>
      </c>
      <c r="K356" s="338"/>
      <c r="L356" s="338"/>
      <c r="M356" s="339"/>
      <c r="N356" s="340"/>
      <c r="O356" s="340"/>
    </row>
    <row r="357" spans="3:15" ht="20.25" hidden="1">
      <c r="C357" s="337">
        <f t="shared" si="3"/>
        <v>40014</v>
      </c>
      <c r="E357" s="338"/>
      <c r="F357" s="338"/>
      <c r="G357" s="338"/>
      <c r="H357" s="81">
        <v>43319</v>
      </c>
      <c r="I357" s="338"/>
      <c r="J357" s="81">
        <v>43319</v>
      </c>
      <c r="K357" s="338"/>
      <c r="L357" s="338"/>
      <c r="M357" s="339"/>
      <c r="N357" s="340"/>
      <c r="O357" s="340"/>
    </row>
    <row r="358" spans="3:15" ht="20.25" hidden="1">
      <c r="C358" s="337">
        <f t="shared" si="3"/>
        <v>40015</v>
      </c>
      <c r="E358" s="338"/>
      <c r="F358" s="338"/>
      <c r="G358" s="338"/>
      <c r="H358" s="81">
        <v>43320</v>
      </c>
      <c r="I358" s="338"/>
      <c r="J358" s="81">
        <v>43320</v>
      </c>
      <c r="K358" s="338"/>
      <c r="L358" s="338"/>
      <c r="M358" s="339"/>
      <c r="N358" s="340"/>
      <c r="O358" s="340"/>
    </row>
    <row r="359" spans="3:15" ht="20.25" hidden="1">
      <c r="C359" s="337">
        <f t="shared" si="3"/>
        <v>40016</v>
      </c>
      <c r="E359" s="338"/>
      <c r="F359" s="338"/>
      <c r="G359" s="338"/>
      <c r="H359" s="81">
        <v>43321</v>
      </c>
      <c r="I359" s="338"/>
      <c r="J359" s="81">
        <v>43321</v>
      </c>
      <c r="K359" s="338"/>
      <c r="L359" s="338"/>
      <c r="M359" s="339"/>
      <c r="N359" s="340"/>
      <c r="O359" s="340"/>
    </row>
    <row r="360" spans="3:15" ht="20.25" hidden="1">
      <c r="C360" s="337">
        <f t="shared" si="3"/>
        <v>40017</v>
      </c>
      <c r="E360" s="338"/>
      <c r="F360" s="338"/>
      <c r="G360" s="338"/>
      <c r="H360" s="81">
        <v>43322</v>
      </c>
      <c r="I360" s="338"/>
      <c r="J360" s="81">
        <v>43322</v>
      </c>
      <c r="K360" s="338"/>
      <c r="L360" s="338"/>
      <c r="M360" s="339"/>
      <c r="N360" s="340"/>
      <c r="O360" s="340"/>
    </row>
    <row r="361" spans="3:15" ht="20.25" hidden="1">
      <c r="C361" s="337">
        <f t="shared" si="3"/>
        <v>40018</v>
      </c>
      <c r="E361" s="338"/>
      <c r="F361" s="338"/>
      <c r="G361" s="338"/>
      <c r="H361" s="81">
        <v>43323</v>
      </c>
      <c r="I361" s="338"/>
      <c r="J361" s="81">
        <v>43323</v>
      </c>
      <c r="K361" s="338"/>
      <c r="L361" s="338"/>
      <c r="M361" s="339"/>
      <c r="N361" s="340"/>
      <c r="O361" s="340"/>
    </row>
    <row r="362" spans="3:15" ht="20.25" hidden="1">
      <c r="C362" s="337">
        <f t="shared" si="3"/>
        <v>40019</v>
      </c>
      <c r="E362" s="338"/>
      <c r="F362" s="338"/>
      <c r="G362" s="338"/>
      <c r="H362" s="81">
        <v>43324</v>
      </c>
      <c r="I362" s="338"/>
      <c r="J362" s="81">
        <v>43324</v>
      </c>
      <c r="K362" s="338"/>
      <c r="L362" s="338"/>
      <c r="M362" s="339"/>
      <c r="N362" s="340"/>
      <c r="O362" s="340"/>
    </row>
    <row r="363" spans="3:15" ht="20.25" hidden="1">
      <c r="C363" s="337">
        <f t="shared" si="3"/>
        <v>40020</v>
      </c>
      <c r="E363" s="338"/>
      <c r="F363" s="338"/>
      <c r="G363" s="338"/>
      <c r="H363" s="81">
        <v>43325</v>
      </c>
      <c r="I363" s="338"/>
      <c r="J363" s="81">
        <v>43325</v>
      </c>
      <c r="K363" s="338"/>
      <c r="L363" s="338"/>
      <c r="M363" s="339"/>
      <c r="N363" s="340"/>
      <c r="O363" s="340"/>
    </row>
    <row r="364" spans="3:15" ht="20.25" hidden="1">
      <c r="C364" s="337">
        <f t="shared" si="3"/>
        <v>40021</v>
      </c>
      <c r="E364" s="338"/>
      <c r="F364" s="338"/>
      <c r="G364" s="338"/>
      <c r="H364" s="81">
        <v>43326</v>
      </c>
      <c r="I364" s="338"/>
      <c r="J364" s="81">
        <v>43326</v>
      </c>
      <c r="K364" s="338"/>
      <c r="L364" s="338"/>
      <c r="M364" s="339"/>
      <c r="N364" s="340"/>
      <c r="O364" s="340"/>
    </row>
    <row r="365" spans="3:15" ht="20.25" hidden="1">
      <c r="C365" s="337">
        <f t="shared" si="3"/>
        <v>40022</v>
      </c>
      <c r="E365" s="338"/>
      <c r="F365" s="338"/>
      <c r="G365" s="338"/>
      <c r="H365" s="81">
        <v>43327</v>
      </c>
      <c r="I365" s="338"/>
      <c r="J365" s="81">
        <v>43327</v>
      </c>
      <c r="K365" s="338"/>
      <c r="L365" s="338"/>
      <c r="M365" s="339"/>
      <c r="N365" s="340"/>
      <c r="O365" s="340"/>
    </row>
    <row r="366" spans="3:15" ht="20.25" hidden="1">
      <c r="C366" s="337">
        <f t="shared" si="3"/>
        <v>40023</v>
      </c>
      <c r="E366" s="338"/>
      <c r="F366" s="338"/>
      <c r="G366" s="338"/>
      <c r="H366" s="81">
        <v>43328</v>
      </c>
      <c r="I366" s="338"/>
      <c r="J366" s="81">
        <v>43328</v>
      </c>
      <c r="K366" s="338"/>
      <c r="L366" s="338"/>
      <c r="M366" s="339"/>
      <c r="N366" s="340"/>
      <c r="O366" s="340"/>
    </row>
    <row r="367" spans="3:15" ht="20.25" hidden="1">
      <c r="C367" s="337">
        <f t="shared" si="3"/>
        <v>40024</v>
      </c>
      <c r="E367" s="338"/>
      <c r="F367" s="338"/>
      <c r="G367" s="338"/>
      <c r="H367" s="81">
        <v>43329</v>
      </c>
      <c r="I367" s="338"/>
      <c r="J367" s="81">
        <v>43329</v>
      </c>
      <c r="K367" s="338"/>
      <c r="L367" s="338"/>
      <c r="M367" s="339"/>
      <c r="N367" s="340"/>
      <c r="O367" s="340"/>
    </row>
    <row r="368" spans="3:15" ht="20.25" hidden="1">
      <c r="C368" s="337">
        <f t="shared" si="3"/>
        <v>40025</v>
      </c>
      <c r="E368" s="338"/>
      <c r="F368" s="338"/>
      <c r="G368" s="338"/>
      <c r="H368" s="81">
        <v>43330</v>
      </c>
      <c r="I368" s="338"/>
      <c r="J368" s="81">
        <v>43330</v>
      </c>
      <c r="K368" s="338"/>
      <c r="L368" s="338"/>
      <c r="M368" s="339"/>
      <c r="N368" s="340"/>
      <c r="O368" s="340"/>
    </row>
    <row r="369" spans="3:15" ht="20.25" hidden="1">
      <c r="C369" s="337">
        <f t="shared" si="3"/>
        <v>40026</v>
      </c>
      <c r="E369" s="338"/>
      <c r="F369" s="338"/>
      <c r="G369" s="338"/>
      <c r="H369" s="81">
        <v>43331</v>
      </c>
      <c r="I369" s="338"/>
      <c r="J369" s="81">
        <v>43331</v>
      </c>
      <c r="K369" s="338"/>
      <c r="L369" s="338"/>
      <c r="M369" s="339"/>
      <c r="N369" s="340"/>
      <c r="O369" s="340"/>
    </row>
    <row r="370" spans="3:15" ht="20.25" hidden="1">
      <c r="C370" s="337">
        <f t="shared" si="3"/>
        <v>40027</v>
      </c>
      <c r="E370" s="338"/>
      <c r="F370" s="338"/>
      <c r="G370" s="338"/>
      <c r="H370" s="81">
        <v>43332</v>
      </c>
      <c r="I370" s="338"/>
      <c r="J370" s="81">
        <v>43332</v>
      </c>
      <c r="K370" s="338"/>
      <c r="L370" s="338"/>
      <c r="M370" s="339"/>
      <c r="N370" s="340"/>
      <c r="O370" s="340"/>
    </row>
    <row r="371" spans="3:15" ht="20.25" hidden="1">
      <c r="C371" s="337">
        <f t="shared" si="3"/>
        <v>40028</v>
      </c>
      <c r="E371" s="338"/>
      <c r="F371" s="338"/>
      <c r="G371" s="338"/>
      <c r="H371" s="81">
        <v>43333</v>
      </c>
      <c r="I371" s="338"/>
      <c r="J371" s="81">
        <v>43333</v>
      </c>
      <c r="K371" s="338"/>
      <c r="L371" s="338"/>
      <c r="M371" s="339"/>
      <c r="N371" s="340"/>
      <c r="O371" s="340"/>
    </row>
    <row r="372" spans="3:15" ht="20.25" hidden="1">
      <c r="C372" s="337">
        <f t="shared" si="3"/>
        <v>40029</v>
      </c>
      <c r="E372" s="338"/>
      <c r="F372" s="338"/>
      <c r="G372" s="338"/>
      <c r="H372" s="81">
        <v>43334</v>
      </c>
      <c r="I372" s="338"/>
      <c r="J372" s="81">
        <v>43334</v>
      </c>
      <c r="K372" s="338"/>
      <c r="L372" s="338"/>
      <c r="M372" s="339"/>
      <c r="N372" s="340"/>
      <c r="O372" s="340"/>
    </row>
    <row r="373" spans="3:15" ht="20.25" hidden="1">
      <c r="C373" s="337">
        <f t="shared" si="3"/>
        <v>40030</v>
      </c>
      <c r="E373" s="338"/>
      <c r="F373" s="338"/>
      <c r="G373" s="338"/>
      <c r="H373" s="81">
        <v>43335</v>
      </c>
      <c r="I373" s="338"/>
      <c r="J373" s="81">
        <v>43335</v>
      </c>
      <c r="K373" s="338"/>
      <c r="L373" s="338"/>
      <c r="M373" s="339"/>
      <c r="N373" s="340"/>
      <c r="O373" s="340"/>
    </row>
    <row r="374" spans="3:15" ht="20.25" hidden="1">
      <c r="C374" s="337">
        <f t="shared" si="3"/>
        <v>40031</v>
      </c>
      <c r="E374" s="338"/>
      <c r="F374" s="338"/>
      <c r="G374" s="338"/>
      <c r="H374" s="81">
        <v>43336</v>
      </c>
      <c r="I374" s="338"/>
      <c r="J374" s="81">
        <v>43336</v>
      </c>
      <c r="K374" s="338"/>
      <c r="L374" s="338"/>
      <c r="M374" s="339"/>
      <c r="N374" s="340"/>
      <c r="O374" s="340"/>
    </row>
    <row r="375" spans="3:15" ht="20.25" hidden="1">
      <c r="C375" s="337">
        <f t="shared" si="3"/>
        <v>40032</v>
      </c>
      <c r="E375" s="338"/>
      <c r="F375" s="338"/>
      <c r="G375" s="338"/>
      <c r="H375" s="81">
        <v>43337</v>
      </c>
      <c r="I375" s="338"/>
      <c r="J375" s="81">
        <v>43337</v>
      </c>
      <c r="K375" s="338"/>
      <c r="L375" s="338"/>
      <c r="M375" s="339"/>
      <c r="N375" s="340"/>
      <c r="O375" s="340"/>
    </row>
    <row r="376" spans="3:15" ht="20.25" hidden="1">
      <c r="C376" s="337">
        <f t="shared" si="3"/>
        <v>40033</v>
      </c>
      <c r="E376" s="338"/>
      <c r="F376" s="338"/>
      <c r="G376" s="338"/>
      <c r="H376" s="81">
        <v>43338</v>
      </c>
      <c r="I376" s="338"/>
      <c r="J376" s="81">
        <v>43338</v>
      </c>
      <c r="K376" s="338"/>
      <c r="L376" s="338"/>
      <c r="M376" s="339"/>
      <c r="N376" s="340"/>
      <c r="O376" s="340"/>
    </row>
    <row r="377" spans="3:15" ht="20.25" hidden="1">
      <c r="C377" s="337">
        <f t="shared" si="3"/>
        <v>40034</v>
      </c>
      <c r="E377" s="338"/>
      <c r="F377" s="338"/>
      <c r="G377" s="338"/>
      <c r="H377" s="81">
        <v>43339</v>
      </c>
      <c r="I377" s="338"/>
      <c r="J377" s="81">
        <v>43339</v>
      </c>
      <c r="K377" s="338"/>
      <c r="L377" s="338"/>
      <c r="M377" s="339"/>
      <c r="N377" s="340"/>
      <c r="O377" s="340"/>
    </row>
    <row r="378" spans="3:15" ht="20.25" hidden="1">
      <c r="C378" s="337">
        <f t="shared" si="3"/>
        <v>40035</v>
      </c>
      <c r="E378" s="338"/>
      <c r="F378" s="338"/>
      <c r="G378" s="338"/>
      <c r="H378" s="81">
        <v>43340</v>
      </c>
      <c r="I378" s="338"/>
      <c r="J378" s="81">
        <v>43340</v>
      </c>
      <c r="K378" s="338"/>
      <c r="L378" s="338"/>
      <c r="M378" s="339"/>
      <c r="N378" s="340"/>
      <c r="O378" s="340"/>
    </row>
    <row r="379" spans="3:15" ht="20.25" hidden="1">
      <c r="C379" s="337">
        <f t="shared" si="3"/>
        <v>40036</v>
      </c>
      <c r="E379" s="338"/>
      <c r="F379" s="338"/>
      <c r="G379" s="338"/>
      <c r="H379" s="81">
        <v>43341</v>
      </c>
      <c r="I379" s="338"/>
      <c r="J379" s="81">
        <v>43341</v>
      </c>
      <c r="K379" s="338"/>
      <c r="L379" s="338"/>
      <c r="M379" s="339"/>
      <c r="N379" s="340"/>
      <c r="O379" s="340"/>
    </row>
    <row r="380" spans="3:15" ht="20.25" hidden="1">
      <c r="C380" s="337">
        <f t="shared" si="3"/>
        <v>40037</v>
      </c>
      <c r="E380" s="338"/>
      <c r="F380" s="338"/>
      <c r="G380" s="338"/>
      <c r="H380" s="81">
        <v>43342</v>
      </c>
      <c r="I380" s="338"/>
      <c r="J380" s="81">
        <v>43342</v>
      </c>
      <c r="K380" s="338"/>
      <c r="L380" s="338"/>
      <c r="M380" s="339"/>
      <c r="N380" s="340"/>
      <c r="O380" s="340"/>
    </row>
    <row r="381" spans="3:15" ht="20.25" hidden="1">
      <c r="C381" s="337">
        <f t="shared" si="3"/>
        <v>40038</v>
      </c>
      <c r="E381" s="338"/>
      <c r="F381" s="338"/>
      <c r="G381" s="338"/>
      <c r="H381" s="81">
        <v>43343</v>
      </c>
      <c r="I381" s="338"/>
      <c r="J381" s="81">
        <v>43343</v>
      </c>
      <c r="K381" s="338"/>
      <c r="L381" s="338"/>
      <c r="M381" s="339"/>
      <c r="N381" s="340"/>
      <c r="O381" s="340"/>
    </row>
    <row r="382" spans="3:15" ht="20.25" hidden="1">
      <c r="C382" s="337">
        <f t="shared" si="3"/>
        <v>40039</v>
      </c>
      <c r="E382" s="338"/>
      <c r="F382" s="338"/>
      <c r="G382" s="338"/>
      <c r="H382" s="81">
        <v>43344</v>
      </c>
      <c r="I382" s="338"/>
      <c r="J382" s="81">
        <v>43344</v>
      </c>
      <c r="K382" s="338"/>
      <c r="L382" s="338"/>
      <c r="M382" s="339"/>
      <c r="N382" s="340"/>
      <c r="O382" s="340"/>
    </row>
    <row r="383" spans="3:15" ht="20.25" hidden="1">
      <c r="C383" s="337">
        <f t="shared" si="3"/>
        <v>40040</v>
      </c>
      <c r="E383" s="338"/>
      <c r="F383" s="338"/>
      <c r="G383" s="338"/>
      <c r="H383" s="81">
        <v>43345</v>
      </c>
      <c r="I383" s="338"/>
      <c r="J383" s="81">
        <v>43345</v>
      </c>
      <c r="K383" s="338"/>
      <c r="L383" s="338"/>
      <c r="M383" s="339"/>
      <c r="N383" s="340"/>
      <c r="O383" s="340"/>
    </row>
    <row r="384" spans="3:15" ht="20.25" hidden="1">
      <c r="C384" s="337">
        <f t="shared" si="3"/>
        <v>40041</v>
      </c>
      <c r="E384" s="338"/>
      <c r="F384" s="338"/>
      <c r="G384" s="338"/>
      <c r="H384" s="81">
        <v>43346</v>
      </c>
      <c r="I384" s="338"/>
      <c r="J384" s="81">
        <v>43346</v>
      </c>
      <c r="K384" s="338"/>
      <c r="L384" s="338"/>
      <c r="M384" s="339"/>
      <c r="N384" s="340"/>
      <c r="O384" s="340"/>
    </row>
    <row r="385" spans="3:15" ht="20.25" hidden="1">
      <c r="C385" s="337">
        <f t="shared" si="3"/>
        <v>40042</v>
      </c>
      <c r="E385" s="338"/>
      <c r="F385" s="338"/>
      <c r="G385" s="338"/>
      <c r="H385" s="81">
        <v>43347</v>
      </c>
      <c r="I385" s="338"/>
      <c r="J385" s="81">
        <v>43347</v>
      </c>
      <c r="K385" s="338"/>
      <c r="L385" s="338"/>
      <c r="M385" s="339"/>
      <c r="N385" s="340"/>
      <c r="O385" s="340"/>
    </row>
    <row r="386" spans="3:15" ht="20.25" hidden="1">
      <c r="C386" s="337">
        <f t="shared" si="3"/>
        <v>40043</v>
      </c>
      <c r="E386" s="338"/>
      <c r="F386" s="338"/>
      <c r="G386" s="338"/>
      <c r="H386" s="81">
        <v>43348</v>
      </c>
      <c r="I386" s="338"/>
      <c r="J386" s="81">
        <v>43348</v>
      </c>
      <c r="K386" s="338"/>
      <c r="L386" s="338"/>
      <c r="M386" s="339"/>
      <c r="N386" s="340"/>
      <c r="O386" s="340"/>
    </row>
    <row r="387" spans="3:15" ht="20.25" hidden="1">
      <c r="C387" s="337">
        <f t="shared" si="3"/>
        <v>40044</v>
      </c>
      <c r="E387" s="338"/>
      <c r="F387" s="338"/>
      <c r="G387" s="338"/>
      <c r="H387" s="81">
        <v>43349</v>
      </c>
      <c r="I387" s="338"/>
      <c r="J387" s="81">
        <v>43349</v>
      </c>
      <c r="K387" s="338"/>
      <c r="L387" s="338"/>
      <c r="M387" s="339"/>
      <c r="N387" s="340"/>
      <c r="O387" s="340"/>
    </row>
    <row r="388" spans="3:15" ht="20.25" hidden="1">
      <c r="C388" s="337">
        <f t="shared" si="3"/>
        <v>40045</v>
      </c>
      <c r="E388" s="338"/>
      <c r="F388" s="338"/>
      <c r="G388" s="338"/>
      <c r="H388" s="81">
        <v>43350</v>
      </c>
      <c r="I388" s="338"/>
      <c r="J388" s="81">
        <v>43350</v>
      </c>
      <c r="K388" s="338"/>
      <c r="L388" s="338"/>
      <c r="M388" s="339"/>
      <c r="N388" s="340"/>
      <c r="O388" s="340"/>
    </row>
    <row r="389" spans="3:15" ht="20.25" hidden="1">
      <c r="C389" s="337">
        <f t="shared" si="3"/>
        <v>40046</v>
      </c>
      <c r="E389" s="338"/>
      <c r="F389" s="338"/>
      <c r="G389" s="338"/>
      <c r="H389" s="81">
        <v>43351</v>
      </c>
      <c r="I389" s="338"/>
      <c r="J389" s="81">
        <v>43351</v>
      </c>
      <c r="K389" s="338"/>
      <c r="L389" s="338"/>
      <c r="M389" s="339"/>
      <c r="N389" s="340"/>
      <c r="O389" s="340"/>
    </row>
    <row r="390" spans="3:15" ht="20.25" hidden="1">
      <c r="C390" s="337">
        <f t="shared" si="3"/>
        <v>40047</v>
      </c>
      <c r="E390" s="338"/>
      <c r="F390" s="338"/>
      <c r="G390" s="338"/>
      <c r="H390" s="81">
        <v>43352</v>
      </c>
      <c r="I390" s="338"/>
      <c r="J390" s="81">
        <v>43352</v>
      </c>
      <c r="K390" s="338"/>
      <c r="L390" s="338"/>
      <c r="M390" s="339"/>
      <c r="N390" s="340"/>
      <c r="O390" s="340"/>
    </row>
    <row r="391" spans="3:15" ht="20.25" hidden="1">
      <c r="C391" s="337">
        <f t="shared" si="3"/>
        <v>40048</v>
      </c>
      <c r="E391" s="338"/>
      <c r="F391" s="338"/>
      <c r="G391" s="338"/>
      <c r="H391" s="81">
        <v>43353</v>
      </c>
      <c r="I391" s="338"/>
      <c r="J391" s="81">
        <v>43353</v>
      </c>
      <c r="K391" s="338"/>
      <c r="L391" s="338"/>
      <c r="M391" s="339"/>
      <c r="N391" s="340"/>
      <c r="O391" s="340"/>
    </row>
    <row r="392" spans="3:15" ht="20.25" hidden="1">
      <c r="C392" s="337">
        <f t="shared" si="3"/>
        <v>40049</v>
      </c>
      <c r="E392" s="338"/>
      <c r="F392" s="338"/>
      <c r="G392" s="338"/>
      <c r="H392" s="81">
        <v>43354</v>
      </c>
      <c r="I392" s="338"/>
      <c r="J392" s="81">
        <v>43354</v>
      </c>
      <c r="K392" s="338"/>
      <c r="L392" s="338"/>
      <c r="M392" s="339"/>
      <c r="N392" s="340"/>
      <c r="O392" s="340"/>
    </row>
    <row r="393" spans="3:15" ht="20.25" hidden="1">
      <c r="C393" s="337">
        <f t="shared" si="3"/>
        <v>40050</v>
      </c>
      <c r="E393" s="338"/>
      <c r="F393" s="338"/>
      <c r="G393" s="338"/>
      <c r="H393" s="81">
        <v>43355</v>
      </c>
      <c r="I393" s="338"/>
      <c r="J393" s="81">
        <v>43355</v>
      </c>
      <c r="K393" s="338"/>
      <c r="L393" s="338"/>
      <c r="M393" s="339"/>
      <c r="N393" s="340"/>
      <c r="O393" s="340"/>
    </row>
    <row r="394" spans="3:15" ht="20.25" hidden="1">
      <c r="C394" s="337">
        <f t="shared" si="3"/>
        <v>40051</v>
      </c>
      <c r="E394" s="338"/>
      <c r="F394" s="338"/>
      <c r="G394" s="338"/>
      <c r="H394" s="81">
        <v>43356</v>
      </c>
      <c r="I394" s="338"/>
      <c r="J394" s="81">
        <v>43356</v>
      </c>
      <c r="K394" s="338"/>
      <c r="L394" s="338"/>
      <c r="M394" s="339"/>
      <c r="N394" s="340"/>
      <c r="O394" s="340"/>
    </row>
    <row r="395" spans="3:15" ht="20.25" hidden="1">
      <c r="C395" s="337">
        <f t="shared" si="3"/>
        <v>40052</v>
      </c>
      <c r="E395" s="338"/>
      <c r="F395" s="338"/>
      <c r="G395" s="338"/>
      <c r="H395" s="81">
        <v>43357</v>
      </c>
      <c r="I395" s="338"/>
      <c r="J395" s="81">
        <v>43357</v>
      </c>
      <c r="K395" s="338"/>
      <c r="L395" s="338"/>
      <c r="M395" s="339"/>
      <c r="N395" s="340"/>
      <c r="O395" s="340"/>
    </row>
    <row r="396" spans="3:15" ht="20.25" hidden="1">
      <c r="C396" s="337">
        <f t="shared" si="3"/>
        <v>40053</v>
      </c>
      <c r="E396" s="338"/>
      <c r="F396" s="338"/>
      <c r="G396" s="338"/>
      <c r="H396" s="81">
        <v>43358</v>
      </c>
      <c r="I396" s="338"/>
      <c r="J396" s="81">
        <v>43358</v>
      </c>
      <c r="K396" s="338"/>
      <c r="L396" s="338"/>
      <c r="M396" s="339"/>
      <c r="N396" s="340"/>
      <c r="O396" s="340"/>
    </row>
    <row r="397" spans="3:15" ht="20.25" hidden="1">
      <c r="C397" s="337">
        <f t="shared" si="3"/>
        <v>40054</v>
      </c>
      <c r="E397" s="338"/>
      <c r="F397" s="338"/>
      <c r="G397" s="338"/>
      <c r="H397" s="81">
        <v>43359</v>
      </c>
      <c r="I397" s="338"/>
      <c r="J397" s="81">
        <v>43359</v>
      </c>
      <c r="K397" s="338"/>
      <c r="L397" s="338"/>
      <c r="M397" s="339"/>
      <c r="N397" s="340"/>
      <c r="O397" s="340"/>
    </row>
    <row r="398" spans="3:15" ht="20.25" hidden="1">
      <c r="C398" s="337">
        <f t="shared" si="3"/>
        <v>40055</v>
      </c>
      <c r="E398" s="338"/>
      <c r="F398" s="338"/>
      <c r="G398" s="338"/>
      <c r="H398" s="81">
        <v>43360</v>
      </c>
      <c r="I398" s="338"/>
      <c r="J398" s="81">
        <v>43360</v>
      </c>
      <c r="K398" s="338"/>
      <c r="L398" s="338"/>
      <c r="M398" s="339"/>
      <c r="N398" s="340"/>
      <c r="O398" s="340"/>
    </row>
    <row r="399" spans="3:15" ht="20.25" hidden="1">
      <c r="C399" s="337">
        <f t="shared" si="3"/>
        <v>40056</v>
      </c>
      <c r="E399" s="338"/>
      <c r="F399" s="338"/>
      <c r="G399" s="338"/>
      <c r="H399" s="81">
        <v>43361</v>
      </c>
      <c r="I399" s="338"/>
      <c r="J399" s="81">
        <v>43361</v>
      </c>
      <c r="K399" s="338"/>
      <c r="L399" s="338"/>
      <c r="M399" s="339"/>
      <c r="N399" s="340"/>
      <c r="O399" s="340"/>
    </row>
    <row r="400" spans="3:15" ht="20.25" hidden="1">
      <c r="C400" s="337">
        <f t="shared" si="3"/>
        <v>40057</v>
      </c>
      <c r="E400" s="338"/>
      <c r="F400" s="338"/>
      <c r="G400" s="338"/>
      <c r="H400" s="81">
        <v>43362</v>
      </c>
      <c r="I400" s="338"/>
      <c r="J400" s="81">
        <v>43362</v>
      </c>
      <c r="K400" s="338"/>
      <c r="L400" s="338"/>
      <c r="M400" s="339"/>
      <c r="N400" s="340"/>
      <c r="O400" s="340"/>
    </row>
    <row r="401" spans="3:15" ht="20.25" hidden="1">
      <c r="C401" s="337">
        <f t="shared" si="3"/>
        <v>40058</v>
      </c>
      <c r="E401" s="338"/>
      <c r="F401" s="338"/>
      <c r="G401" s="338"/>
      <c r="H401" s="81">
        <v>43363</v>
      </c>
      <c r="I401" s="338"/>
      <c r="J401" s="81">
        <v>43363</v>
      </c>
      <c r="K401" s="338"/>
      <c r="L401" s="338"/>
      <c r="M401" s="339"/>
      <c r="N401" s="340"/>
      <c r="O401" s="340"/>
    </row>
    <row r="402" spans="3:15" ht="20.25" hidden="1">
      <c r="C402" s="337">
        <f t="shared" si="3"/>
        <v>40059</v>
      </c>
      <c r="E402" s="338"/>
      <c r="F402" s="338"/>
      <c r="G402" s="338"/>
      <c r="H402" s="81">
        <v>43364</v>
      </c>
      <c r="I402" s="338"/>
      <c r="J402" s="81">
        <v>43364</v>
      </c>
      <c r="K402" s="338"/>
      <c r="L402" s="338"/>
      <c r="M402" s="339"/>
      <c r="N402" s="340"/>
      <c r="O402" s="340"/>
    </row>
    <row r="403" spans="3:15" ht="20.25" hidden="1">
      <c r="C403" s="337">
        <f t="shared" si="3"/>
        <v>40060</v>
      </c>
      <c r="E403" s="338"/>
      <c r="F403" s="338"/>
      <c r="G403" s="338"/>
      <c r="H403" s="81">
        <v>43365</v>
      </c>
      <c r="I403" s="338"/>
      <c r="J403" s="81">
        <v>43365</v>
      </c>
      <c r="K403" s="338"/>
      <c r="L403" s="338"/>
      <c r="M403" s="339"/>
      <c r="N403" s="340"/>
      <c r="O403" s="340"/>
    </row>
    <row r="404" spans="3:15" ht="20.25" hidden="1">
      <c r="C404" s="337">
        <f t="shared" si="3"/>
        <v>40061</v>
      </c>
      <c r="E404" s="338"/>
      <c r="F404" s="338"/>
      <c r="G404" s="338"/>
      <c r="H404" s="81">
        <v>43366</v>
      </c>
      <c r="I404" s="338"/>
      <c r="J404" s="81">
        <v>43366</v>
      </c>
      <c r="K404" s="338"/>
      <c r="L404" s="338"/>
      <c r="M404" s="339"/>
      <c r="N404" s="340"/>
      <c r="O404" s="340"/>
    </row>
    <row r="405" spans="3:15" ht="20.25" hidden="1">
      <c r="C405" s="337">
        <f t="shared" si="3"/>
        <v>40062</v>
      </c>
      <c r="E405" s="338"/>
      <c r="F405" s="338"/>
      <c r="G405" s="338"/>
      <c r="H405" s="81">
        <v>43367</v>
      </c>
      <c r="I405" s="338"/>
      <c r="J405" s="81">
        <v>43367</v>
      </c>
      <c r="K405" s="338"/>
      <c r="L405" s="338"/>
      <c r="M405" s="339"/>
      <c r="N405" s="340"/>
      <c r="O405" s="340"/>
    </row>
    <row r="406" spans="3:15" ht="20.25" hidden="1">
      <c r="C406" s="337">
        <f t="shared" si="3"/>
        <v>40063</v>
      </c>
      <c r="E406" s="338"/>
      <c r="F406" s="338"/>
      <c r="G406" s="338"/>
      <c r="H406" s="81">
        <v>43368</v>
      </c>
      <c r="I406" s="338"/>
      <c r="J406" s="81">
        <v>43368</v>
      </c>
      <c r="K406" s="338"/>
      <c r="L406" s="338"/>
      <c r="M406" s="339"/>
      <c r="N406" s="340"/>
      <c r="O406" s="340"/>
    </row>
    <row r="407" spans="3:15" ht="20.25" hidden="1">
      <c r="C407" s="337">
        <f t="shared" si="3"/>
        <v>40064</v>
      </c>
      <c r="E407" s="338"/>
      <c r="F407" s="338"/>
      <c r="G407" s="338"/>
      <c r="H407" s="81">
        <v>43369</v>
      </c>
      <c r="I407" s="338"/>
      <c r="J407" s="81">
        <v>43369</v>
      </c>
      <c r="K407" s="338"/>
      <c r="L407" s="338"/>
      <c r="M407" s="339"/>
      <c r="N407" s="340"/>
      <c r="O407" s="340"/>
    </row>
    <row r="408" spans="3:15" ht="20.25" hidden="1">
      <c r="C408" s="337">
        <f t="shared" si="3"/>
        <v>40065</v>
      </c>
      <c r="E408" s="338"/>
      <c r="F408" s="338"/>
      <c r="G408" s="338"/>
      <c r="H408" s="81">
        <v>43370</v>
      </c>
      <c r="I408" s="338"/>
      <c r="J408" s="81">
        <v>43370</v>
      </c>
      <c r="K408" s="338"/>
      <c r="L408" s="338"/>
      <c r="M408" s="339"/>
      <c r="N408" s="340"/>
      <c r="O408" s="340"/>
    </row>
    <row r="409" spans="3:15" ht="20.25" hidden="1">
      <c r="C409" s="337">
        <f t="shared" si="3"/>
        <v>40066</v>
      </c>
      <c r="E409" s="338"/>
      <c r="F409" s="338"/>
      <c r="G409" s="338"/>
      <c r="H409" s="81">
        <v>43371</v>
      </c>
      <c r="I409" s="338"/>
      <c r="J409" s="81">
        <v>43371</v>
      </c>
      <c r="K409" s="338"/>
      <c r="L409" s="338"/>
      <c r="M409" s="339"/>
      <c r="N409" s="340"/>
      <c r="O409" s="340"/>
    </row>
    <row r="410" spans="3:15" ht="20.25" hidden="1">
      <c r="C410" s="337">
        <f t="shared" si="3"/>
        <v>40067</v>
      </c>
      <c r="E410" s="338"/>
      <c r="F410" s="338"/>
      <c r="G410" s="338"/>
      <c r="H410" s="81">
        <v>43372</v>
      </c>
      <c r="I410" s="338"/>
      <c r="J410" s="81">
        <v>43372</v>
      </c>
      <c r="K410" s="338"/>
      <c r="L410" s="338"/>
      <c r="M410" s="339"/>
      <c r="N410" s="340"/>
      <c r="O410" s="340"/>
    </row>
    <row r="411" spans="3:15" ht="20.25" hidden="1">
      <c r="C411" s="337">
        <f t="shared" si="3"/>
        <v>40068</v>
      </c>
      <c r="E411" s="338"/>
      <c r="F411" s="338"/>
      <c r="G411" s="338"/>
      <c r="H411" s="81">
        <v>43373</v>
      </c>
      <c r="I411" s="338"/>
      <c r="J411" s="81">
        <v>43373</v>
      </c>
      <c r="K411" s="338"/>
      <c r="L411" s="338"/>
      <c r="M411" s="339"/>
      <c r="N411" s="340"/>
      <c r="O411" s="340"/>
    </row>
    <row r="412" spans="3:15" ht="20.25" hidden="1">
      <c r="C412" s="337">
        <f t="shared" si="3"/>
        <v>40069</v>
      </c>
      <c r="E412" s="338"/>
      <c r="F412" s="338"/>
      <c r="G412" s="338"/>
      <c r="H412" s="81">
        <v>43374</v>
      </c>
      <c r="I412" s="338"/>
      <c r="J412" s="81">
        <v>43374</v>
      </c>
      <c r="K412" s="338"/>
      <c r="L412" s="338"/>
      <c r="M412" s="339"/>
      <c r="N412" s="340"/>
      <c r="O412" s="340"/>
    </row>
    <row r="413" spans="3:15" ht="20.25" hidden="1">
      <c r="C413" s="337">
        <f t="shared" si="3"/>
        <v>40070</v>
      </c>
      <c r="E413" s="338"/>
      <c r="F413" s="338"/>
      <c r="G413" s="338"/>
      <c r="H413" s="81">
        <v>43375</v>
      </c>
      <c r="I413" s="338"/>
      <c r="J413" s="81">
        <v>43375</v>
      </c>
      <c r="K413" s="338"/>
      <c r="L413" s="338"/>
      <c r="M413" s="339"/>
      <c r="N413" s="340"/>
      <c r="O413" s="340"/>
    </row>
    <row r="414" spans="3:15" ht="20.25" hidden="1">
      <c r="C414" s="337">
        <f t="shared" si="3"/>
        <v>40071</v>
      </c>
      <c r="E414" s="338"/>
      <c r="F414" s="338"/>
      <c r="G414" s="338"/>
      <c r="H414" s="81">
        <v>43376</v>
      </c>
      <c r="I414" s="338"/>
      <c r="J414" s="81">
        <v>43376</v>
      </c>
      <c r="K414" s="338"/>
      <c r="L414" s="338"/>
      <c r="M414" s="339"/>
      <c r="N414" s="340"/>
      <c r="O414" s="340"/>
    </row>
    <row r="415" spans="3:15" ht="20.25" hidden="1">
      <c r="C415" s="337">
        <f t="shared" ref="C415:C478" si="4">+C414+1</f>
        <v>40072</v>
      </c>
      <c r="E415" s="338"/>
      <c r="F415" s="338"/>
      <c r="G415" s="338"/>
      <c r="H415" s="81">
        <v>43377</v>
      </c>
      <c r="I415" s="338"/>
      <c r="J415" s="81">
        <v>43377</v>
      </c>
      <c r="K415" s="338"/>
      <c r="L415" s="338"/>
      <c r="M415" s="339"/>
      <c r="N415" s="340"/>
      <c r="O415" s="340"/>
    </row>
    <row r="416" spans="3:15" ht="20.25" hidden="1">
      <c r="C416" s="337">
        <f t="shared" si="4"/>
        <v>40073</v>
      </c>
      <c r="E416" s="338"/>
      <c r="F416" s="338"/>
      <c r="G416" s="338"/>
      <c r="H416" s="81">
        <v>43378</v>
      </c>
      <c r="I416" s="338"/>
      <c r="J416" s="81">
        <v>43378</v>
      </c>
      <c r="K416" s="338"/>
      <c r="L416" s="338"/>
      <c r="M416" s="339"/>
      <c r="N416" s="340"/>
      <c r="O416" s="340"/>
    </row>
    <row r="417" spans="3:15" ht="20.25" hidden="1">
      <c r="C417" s="337">
        <f t="shared" si="4"/>
        <v>40074</v>
      </c>
      <c r="E417" s="338"/>
      <c r="F417" s="338"/>
      <c r="G417" s="338"/>
      <c r="H417" s="81">
        <v>43379</v>
      </c>
      <c r="I417" s="338"/>
      <c r="J417" s="81">
        <v>43379</v>
      </c>
      <c r="K417" s="338"/>
      <c r="L417" s="338"/>
      <c r="M417" s="339"/>
      <c r="N417" s="340"/>
      <c r="O417" s="340"/>
    </row>
    <row r="418" spans="3:15" ht="20.25" hidden="1">
      <c r="C418" s="337">
        <f t="shared" si="4"/>
        <v>40075</v>
      </c>
      <c r="E418" s="338"/>
      <c r="F418" s="338"/>
      <c r="G418" s="338"/>
      <c r="H418" s="81">
        <v>43380</v>
      </c>
      <c r="I418" s="338"/>
      <c r="J418" s="81">
        <v>43380</v>
      </c>
      <c r="K418" s="338"/>
      <c r="L418" s="338"/>
      <c r="M418" s="339"/>
      <c r="N418" s="340"/>
      <c r="O418" s="340"/>
    </row>
    <row r="419" spans="3:15" ht="20.25" hidden="1">
      <c r="C419" s="337">
        <f t="shared" si="4"/>
        <v>40076</v>
      </c>
      <c r="E419" s="338"/>
      <c r="F419" s="338"/>
      <c r="G419" s="338"/>
      <c r="H419" s="81">
        <v>43381</v>
      </c>
      <c r="I419" s="338"/>
      <c r="J419" s="81">
        <v>43381</v>
      </c>
      <c r="K419" s="338"/>
      <c r="L419" s="338"/>
      <c r="M419" s="339"/>
      <c r="N419" s="340"/>
      <c r="O419" s="340"/>
    </row>
    <row r="420" spans="3:15" ht="20.25" hidden="1">
      <c r="C420" s="337">
        <f t="shared" si="4"/>
        <v>40077</v>
      </c>
      <c r="E420" s="338"/>
      <c r="F420" s="338"/>
      <c r="G420" s="338"/>
      <c r="H420" s="81">
        <v>43382</v>
      </c>
      <c r="I420" s="338"/>
      <c r="J420" s="81">
        <v>43382</v>
      </c>
      <c r="K420" s="338"/>
      <c r="L420" s="338"/>
      <c r="M420" s="339"/>
      <c r="N420" s="340"/>
      <c r="O420" s="340"/>
    </row>
    <row r="421" spans="3:15" ht="20.25" hidden="1">
      <c r="C421" s="337">
        <f t="shared" si="4"/>
        <v>40078</v>
      </c>
      <c r="E421" s="338"/>
      <c r="F421" s="338"/>
      <c r="G421" s="338"/>
      <c r="H421" s="81">
        <v>43383</v>
      </c>
      <c r="I421" s="338"/>
      <c r="J421" s="81">
        <v>43383</v>
      </c>
      <c r="K421" s="338"/>
      <c r="L421" s="338"/>
      <c r="M421" s="339"/>
      <c r="N421" s="340"/>
      <c r="O421" s="340"/>
    </row>
    <row r="422" spans="3:15" ht="20.25" hidden="1">
      <c r="C422" s="337">
        <f t="shared" si="4"/>
        <v>40079</v>
      </c>
      <c r="E422" s="338"/>
      <c r="F422" s="338"/>
      <c r="G422" s="338"/>
      <c r="H422" s="81">
        <v>43384</v>
      </c>
      <c r="I422" s="338"/>
      <c r="J422" s="81">
        <v>43384</v>
      </c>
      <c r="K422" s="338"/>
      <c r="L422" s="338"/>
      <c r="M422" s="339"/>
      <c r="N422" s="340"/>
      <c r="O422" s="340"/>
    </row>
    <row r="423" spans="3:15" ht="20.25" hidden="1">
      <c r="C423" s="337">
        <f t="shared" si="4"/>
        <v>40080</v>
      </c>
      <c r="E423" s="338"/>
      <c r="F423" s="338"/>
      <c r="G423" s="338"/>
      <c r="H423" s="81">
        <v>43385</v>
      </c>
      <c r="I423" s="338"/>
      <c r="J423" s="81">
        <v>43385</v>
      </c>
      <c r="K423" s="338"/>
      <c r="L423" s="338"/>
      <c r="M423" s="339"/>
      <c r="N423" s="340"/>
      <c r="O423" s="340"/>
    </row>
    <row r="424" spans="3:15" ht="20.25" hidden="1">
      <c r="C424" s="337">
        <f t="shared" si="4"/>
        <v>40081</v>
      </c>
      <c r="E424" s="338"/>
      <c r="F424" s="338"/>
      <c r="G424" s="338"/>
      <c r="H424" s="81">
        <v>43386</v>
      </c>
      <c r="I424" s="338"/>
      <c r="J424" s="81">
        <v>43386</v>
      </c>
      <c r="K424" s="338"/>
      <c r="L424" s="338"/>
      <c r="M424" s="339"/>
      <c r="N424" s="340"/>
      <c r="O424" s="340"/>
    </row>
    <row r="425" spans="3:15" ht="20.25" hidden="1">
      <c r="C425" s="337">
        <f t="shared" si="4"/>
        <v>40082</v>
      </c>
      <c r="E425" s="338"/>
      <c r="F425" s="338"/>
      <c r="G425" s="338"/>
      <c r="H425" s="81">
        <v>43387</v>
      </c>
      <c r="I425" s="338"/>
      <c r="J425" s="81">
        <v>43387</v>
      </c>
      <c r="K425" s="338"/>
      <c r="L425" s="338"/>
      <c r="M425" s="339"/>
      <c r="N425" s="340"/>
      <c r="O425" s="340"/>
    </row>
    <row r="426" spans="3:15" ht="20.25" hidden="1">
      <c r="C426" s="337">
        <f t="shared" si="4"/>
        <v>40083</v>
      </c>
      <c r="E426" s="338"/>
      <c r="F426" s="338"/>
      <c r="G426" s="338"/>
      <c r="H426" s="81">
        <v>43388</v>
      </c>
      <c r="I426" s="338"/>
      <c r="J426" s="81">
        <v>43388</v>
      </c>
      <c r="K426" s="338"/>
      <c r="L426" s="338"/>
      <c r="M426" s="339"/>
      <c r="N426" s="340"/>
      <c r="O426" s="340"/>
    </row>
    <row r="427" spans="3:15" ht="20.25" hidden="1">
      <c r="C427" s="337">
        <f t="shared" si="4"/>
        <v>40084</v>
      </c>
      <c r="E427" s="338"/>
      <c r="F427" s="338"/>
      <c r="G427" s="338"/>
      <c r="H427" s="81">
        <v>43389</v>
      </c>
      <c r="I427" s="338"/>
      <c r="J427" s="81">
        <v>43389</v>
      </c>
      <c r="K427" s="338"/>
      <c r="L427" s="338"/>
      <c r="M427" s="339"/>
      <c r="N427" s="340"/>
      <c r="O427" s="340"/>
    </row>
    <row r="428" spans="3:15" ht="20.25" hidden="1">
      <c r="C428" s="337">
        <f t="shared" si="4"/>
        <v>40085</v>
      </c>
      <c r="E428" s="338"/>
      <c r="F428" s="338"/>
      <c r="G428" s="338"/>
      <c r="H428" s="81">
        <v>43390</v>
      </c>
      <c r="I428" s="338"/>
      <c r="J428" s="81">
        <v>43390</v>
      </c>
      <c r="K428" s="338"/>
      <c r="L428" s="338"/>
      <c r="M428" s="339"/>
      <c r="N428" s="340"/>
      <c r="O428" s="340"/>
    </row>
    <row r="429" spans="3:15" ht="20.25" hidden="1">
      <c r="C429" s="337">
        <f t="shared" si="4"/>
        <v>40086</v>
      </c>
      <c r="E429" s="338"/>
      <c r="F429" s="338"/>
      <c r="G429" s="338"/>
      <c r="H429" s="81">
        <v>43391</v>
      </c>
      <c r="I429" s="338"/>
      <c r="J429" s="81">
        <v>43391</v>
      </c>
      <c r="K429" s="338"/>
      <c r="L429" s="338"/>
      <c r="M429" s="339"/>
      <c r="N429" s="340"/>
      <c r="O429" s="340"/>
    </row>
    <row r="430" spans="3:15" ht="20.25" hidden="1">
      <c r="C430" s="337">
        <f t="shared" si="4"/>
        <v>40087</v>
      </c>
      <c r="E430" s="338"/>
      <c r="F430" s="338"/>
      <c r="G430" s="338"/>
      <c r="H430" s="81">
        <v>43392</v>
      </c>
      <c r="I430" s="338"/>
      <c r="J430" s="81">
        <v>43392</v>
      </c>
      <c r="K430" s="338"/>
      <c r="L430" s="338"/>
      <c r="M430" s="339"/>
      <c r="N430" s="340"/>
      <c r="O430" s="340"/>
    </row>
    <row r="431" spans="3:15" ht="20.25" hidden="1">
      <c r="C431" s="337">
        <f t="shared" si="4"/>
        <v>40088</v>
      </c>
      <c r="E431" s="338"/>
      <c r="F431" s="338"/>
      <c r="G431" s="338"/>
      <c r="H431" s="81">
        <v>43393</v>
      </c>
      <c r="I431" s="338"/>
      <c r="J431" s="81">
        <v>43393</v>
      </c>
      <c r="K431" s="338"/>
      <c r="L431" s="338"/>
      <c r="M431" s="339"/>
      <c r="N431" s="340"/>
      <c r="O431" s="340"/>
    </row>
    <row r="432" spans="3:15" ht="20.25" hidden="1">
      <c r="C432" s="337">
        <f t="shared" si="4"/>
        <v>40089</v>
      </c>
      <c r="E432" s="338"/>
      <c r="F432" s="338"/>
      <c r="G432" s="338"/>
      <c r="H432" s="81">
        <v>43394</v>
      </c>
      <c r="I432" s="338"/>
      <c r="J432" s="81">
        <v>43394</v>
      </c>
      <c r="K432" s="338"/>
      <c r="L432" s="338"/>
      <c r="M432" s="339"/>
      <c r="N432" s="340"/>
      <c r="O432" s="340"/>
    </row>
    <row r="433" spans="3:15" ht="20.25" hidden="1">
      <c r="C433" s="337">
        <f t="shared" si="4"/>
        <v>40090</v>
      </c>
      <c r="E433" s="338"/>
      <c r="F433" s="338"/>
      <c r="G433" s="338"/>
      <c r="H433" s="81">
        <v>43395</v>
      </c>
      <c r="I433" s="338"/>
      <c r="J433" s="81">
        <v>43395</v>
      </c>
      <c r="K433" s="338"/>
      <c r="L433" s="338"/>
      <c r="M433" s="339"/>
      <c r="N433" s="340"/>
      <c r="O433" s="340"/>
    </row>
    <row r="434" spans="3:15" ht="20.25" hidden="1">
      <c r="C434" s="337">
        <f t="shared" si="4"/>
        <v>40091</v>
      </c>
      <c r="E434" s="338"/>
      <c r="F434" s="338"/>
      <c r="G434" s="338"/>
      <c r="H434" s="81">
        <v>43396</v>
      </c>
      <c r="I434" s="338"/>
      <c r="J434" s="81">
        <v>43396</v>
      </c>
      <c r="K434" s="338"/>
      <c r="L434" s="338"/>
      <c r="M434" s="339"/>
      <c r="N434" s="340"/>
      <c r="O434" s="340"/>
    </row>
    <row r="435" spans="3:15" ht="20.25" hidden="1">
      <c r="C435" s="337">
        <f t="shared" si="4"/>
        <v>40092</v>
      </c>
      <c r="E435" s="338"/>
      <c r="F435" s="338"/>
      <c r="G435" s="338"/>
      <c r="H435" s="81">
        <v>43397</v>
      </c>
      <c r="I435" s="338"/>
      <c r="J435" s="81">
        <v>43397</v>
      </c>
      <c r="K435" s="338"/>
      <c r="L435" s="338"/>
      <c r="M435" s="339"/>
      <c r="N435" s="340"/>
      <c r="O435" s="340"/>
    </row>
    <row r="436" spans="3:15" ht="20.25" hidden="1">
      <c r="C436" s="337">
        <f t="shared" si="4"/>
        <v>40093</v>
      </c>
      <c r="E436" s="338"/>
      <c r="F436" s="338"/>
      <c r="G436" s="338"/>
      <c r="H436" s="81">
        <v>43398</v>
      </c>
      <c r="I436" s="338"/>
      <c r="J436" s="81">
        <v>43398</v>
      </c>
      <c r="K436" s="338"/>
      <c r="L436" s="338"/>
      <c r="M436" s="339"/>
      <c r="N436" s="340"/>
      <c r="O436" s="340"/>
    </row>
    <row r="437" spans="3:15" ht="20.25" hidden="1">
      <c r="C437" s="337">
        <f t="shared" si="4"/>
        <v>40094</v>
      </c>
      <c r="E437" s="338"/>
      <c r="F437" s="338"/>
      <c r="G437" s="338"/>
      <c r="H437" s="81">
        <v>43399</v>
      </c>
      <c r="I437" s="338"/>
      <c r="J437" s="81">
        <v>43399</v>
      </c>
      <c r="K437" s="338"/>
      <c r="L437" s="338"/>
      <c r="M437" s="339"/>
      <c r="N437" s="340"/>
      <c r="O437" s="340"/>
    </row>
    <row r="438" spans="3:15" ht="20.25" hidden="1">
      <c r="C438" s="337">
        <f t="shared" si="4"/>
        <v>40095</v>
      </c>
      <c r="E438" s="338"/>
      <c r="F438" s="338"/>
      <c r="G438" s="338"/>
      <c r="H438" s="81">
        <v>43400</v>
      </c>
      <c r="I438" s="338"/>
      <c r="J438" s="81">
        <v>43400</v>
      </c>
      <c r="K438" s="338"/>
      <c r="L438" s="338"/>
      <c r="M438" s="339"/>
      <c r="N438" s="340"/>
      <c r="O438" s="340"/>
    </row>
    <row r="439" spans="3:15" ht="20.25" hidden="1">
      <c r="C439" s="337">
        <f t="shared" si="4"/>
        <v>40096</v>
      </c>
      <c r="E439" s="338"/>
      <c r="F439" s="338"/>
      <c r="G439" s="338"/>
      <c r="H439" s="81">
        <v>43401</v>
      </c>
      <c r="I439" s="338"/>
      <c r="J439" s="81">
        <v>43401</v>
      </c>
      <c r="K439" s="338"/>
      <c r="L439" s="338"/>
      <c r="M439" s="339"/>
      <c r="N439" s="340"/>
      <c r="O439" s="340"/>
    </row>
    <row r="440" spans="3:15" ht="20.25" hidden="1">
      <c r="C440" s="337">
        <f t="shared" si="4"/>
        <v>40097</v>
      </c>
      <c r="E440" s="338"/>
      <c r="F440" s="338"/>
      <c r="G440" s="338"/>
      <c r="H440" s="81">
        <v>43402</v>
      </c>
      <c r="I440" s="338"/>
      <c r="J440" s="81">
        <v>43402</v>
      </c>
      <c r="K440" s="338"/>
      <c r="L440" s="338"/>
      <c r="M440" s="339"/>
      <c r="N440" s="340"/>
      <c r="O440" s="340"/>
    </row>
    <row r="441" spans="3:15" ht="20.25" hidden="1">
      <c r="C441" s="337">
        <f t="shared" si="4"/>
        <v>40098</v>
      </c>
      <c r="E441" s="338"/>
      <c r="F441" s="338"/>
      <c r="G441" s="338"/>
      <c r="H441" s="81">
        <v>43403</v>
      </c>
      <c r="I441" s="338"/>
      <c r="J441" s="81">
        <v>43403</v>
      </c>
      <c r="K441" s="338"/>
      <c r="L441" s="338"/>
      <c r="M441" s="339"/>
      <c r="N441" s="340"/>
      <c r="O441" s="340"/>
    </row>
    <row r="442" spans="3:15" ht="20.25" hidden="1">
      <c r="C442" s="337">
        <f t="shared" si="4"/>
        <v>40099</v>
      </c>
      <c r="E442" s="338"/>
      <c r="F442" s="338"/>
      <c r="G442" s="338"/>
      <c r="H442" s="81">
        <v>43404</v>
      </c>
      <c r="I442" s="338"/>
      <c r="J442" s="81">
        <v>43404</v>
      </c>
      <c r="K442" s="338"/>
      <c r="L442" s="338"/>
      <c r="M442" s="339"/>
      <c r="N442" s="340"/>
      <c r="O442" s="340"/>
    </row>
    <row r="443" spans="3:15" ht="20.25" hidden="1">
      <c r="C443" s="337">
        <f t="shared" si="4"/>
        <v>40100</v>
      </c>
      <c r="E443" s="338"/>
      <c r="F443" s="338"/>
      <c r="G443" s="338"/>
      <c r="H443" s="81">
        <v>43405</v>
      </c>
      <c r="I443" s="338"/>
      <c r="J443" s="81">
        <v>43405</v>
      </c>
      <c r="K443" s="338"/>
      <c r="L443" s="338"/>
      <c r="M443" s="339"/>
      <c r="N443" s="340"/>
      <c r="O443" s="340"/>
    </row>
    <row r="444" spans="3:15" ht="20.25" hidden="1">
      <c r="C444" s="337">
        <f t="shared" si="4"/>
        <v>40101</v>
      </c>
      <c r="E444" s="338"/>
      <c r="F444" s="338"/>
      <c r="G444" s="338"/>
      <c r="H444" s="81">
        <v>43406</v>
      </c>
      <c r="I444" s="338"/>
      <c r="J444" s="81">
        <v>43406</v>
      </c>
      <c r="K444" s="338"/>
      <c r="L444" s="338"/>
      <c r="M444" s="339"/>
      <c r="N444" s="340"/>
      <c r="O444" s="340"/>
    </row>
    <row r="445" spans="3:15" ht="20.25" hidden="1">
      <c r="C445" s="337">
        <f t="shared" si="4"/>
        <v>40102</v>
      </c>
      <c r="E445" s="338"/>
      <c r="F445" s="338"/>
      <c r="G445" s="338"/>
      <c r="H445" s="81">
        <v>43407</v>
      </c>
      <c r="I445" s="338"/>
      <c r="J445" s="81">
        <v>43407</v>
      </c>
      <c r="K445" s="338"/>
      <c r="L445" s="338"/>
      <c r="M445" s="339"/>
      <c r="N445" s="340"/>
      <c r="O445" s="340"/>
    </row>
    <row r="446" spans="3:15" ht="20.25" hidden="1">
      <c r="C446" s="337">
        <f t="shared" si="4"/>
        <v>40103</v>
      </c>
      <c r="E446" s="338"/>
      <c r="F446" s="338"/>
      <c r="G446" s="338"/>
      <c r="H446" s="81">
        <v>43408</v>
      </c>
      <c r="I446" s="338"/>
      <c r="J446" s="81">
        <v>43408</v>
      </c>
      <c r="K446" s="338"/>
      <c r="L446" s="338"/>
      <c r="M446" s="339"/>
      <c r="N446" s="340"/>
      <c r="O446" s="340"/>
    </row>
    <row r="447" spans="3:15" ht="20.25" hidden="1">
      <c r="C447" s="337">
        <f t="shared" si="4"/>
        <v>40104</v>
      </c>
      <c r="E447" s="338"/>
      <c r="F447" s="338"/>
      <c r="G447" s="338"/>
      <c r="H447" s="81">
        <v>43409</v>
      </c>
      <c r="I447" s="338"/>
      <c r="J447" s="81">
        <v>43409</v>
      </c>
      <c r="K447" s="338"/>
      <c r="L447" s="338"/>
      <c r="M447" s="339"/>
      <c r="N447" s="340"/>
      <c r="O447" s="340"/>
    </row>
    <row r="448" spans="3:15" ht="20.25" hidden="1">
      <c r="C448" s="337">
        <f t="shared" si="4"/>
        <v>40105</v>
      </c>
      <c r="E448" s="338"/>
      <c r="F448" s="338"/>
      <c r="G448" s="338"/>
      <c r="H448" s="81">
        <v>43410</v>
      </c>
      <c r="I448" s="338"/>
      <c r="J448" s="81">
        <v>43410</v>
      </c>
      <c r="K448" s="338"/>
      <c r="L448" s="338"/>
      <c r="M448" s="339"/>
      <c r="N448" s="340"/>
      <c r="O448" s="340"/>
    </row>
    <row r="449" spans="3:15" ht="20.25" hidden="1">
      <c r="C449" s="337">
        <f t="shared" si="4"/>
        <v>40106</v>
      </c>
      <c r="E449" s="338"/>
      <c r="F449" s="338"/>
      <c r="G449" s="338"/>
      <c r="H449" s="81">
        <v>43411</v>
      </c>
      <c r="I449" s="338"/>
      <c r="J449" s="81">
        <v>43411</v>
      </c>
      <c r="K449" s="338"/>
      <c r="L449" s="338"/>
      <c r="M449" s="339"/>
      <c r="N449" s="340"/>
      <c r="O449" s="340"/>
    </row>
    <row r="450" spans="3:15" ht="20.25" hidden="1">
      <c r="C450" s="337">
        <f t="shared" si="4"/>
        <v>40107</v>
      </c>
      <c r="E450" s="338"/>
      <c r="F450" s="338"/>
      <c r="G450" s="338"/>
      <c r="H450" s="81">
        <v>43412</v>
      </c>
      <c r="I450" s="338"/>
      <c r="J450" s="81">
        <v>43412</v>
      </c>
      <c r="K450" s="338"/>
      <c r="L450" s="338"/>
      <c r="M450" s="339"/>
      <c r="N450" s="340"/>
      <c r="O450" s="340"/>
    </row>
    <row r="451" spans="3:15" ht="20.25" hidden="1">
      <c r="C451" s="337">
        <f t="shared" si="4"/>
        <v>40108</v>
      </c>
      <c r="E451" s="338"/>
      <c r="F451" s="338"/>
      <c r="G451" s="338"/>
      <c r="H451" s="81">
        <v>43413</v>
      </c>
      <c r="I451" s="338"/>
      <c r="J451" s="81">
        <v>43413</v>
      </c>
      <c r="K451" s="338"/>
      <c r="L451" s="338"/>
      <c r="M451" s="339"/>
      <c r="N451" s="340"/>
      <c r="O451" s="340"/>
    </row>
    <row r="452" spans="3:15" ht="20.25" hidden="1">
      <c r="C452" s="337">
        <f t="shared" si="4"/>
        <v>40109</v>
      </c>
      <c r="E452" s="338"/>
      <c r="F452" s="338"/>
      <c r="G452" s="338"/>
      <c r="H452" s="81">
        <v>43414</v>
      </c>
      <c r="I452" s="338"/>
      <c r="J452" s="81">
        <v>43414</v>
      </c>
      <c r="K452" s="338"/>
      <c r="L452" s="338"/>
      <c r="M452" s="339"/>
      <c r="N452" s="340"/>
      <c r="O452" s="340"/>
    </row>
    <row r="453" spans="3:15" ht="20.25" hidden="1">
      <c r="C453" s="337">
        <f t="shared" si="4"/>
        <v>40110</v>
      </c>
      <c r="E453" s="338"/>
      <c r="F453" s="338"/>
      <c r="G453" s="338"/>
      <c r="H453" s="81">
        <v>43415</v>
      </c>
      <c r="I453" s="338"/>
      <c r="J453" s="81">
        <v>43415</v>
      </c>
      <c r="K453" s="338"/>
      <c r="L453" s="338"/>
      <c r="M453" s="339"/>
      <c r="N453" s="340"/>
      <c r="O453" s="340"/>
    </row>
    <row r="454" spans="3:15" ht="20.25" hidden="1">
      <c r="C454" s="337">
        <f t="shared" si="4"/>
        <v>40111</v>
      </c>
      <c r="E454" s="338"/>
      <c r="F454" s="338"/>
      <c r="G454" s="338"/>
      <c r="H454" s="81">
        <v>43416</v>
      </c>
      <c r="I454" s="338"/>
      <c r="J454" s="81">
        <v>43416</v>
      </c>
      <c r="K454" s="338"/>
      <c r="L454" s="338"/>
      <c r="M454" s="339"/>
      <c r="N454" s="340"/>
      <c r="O454" s="340"/>
    </row>
    <row r="455" spans="3:15" ht="20.25" hidden="1">
      <c r="C455" s="337">
        <f t="shared" si="4"/>
        <v>40112</v>
      </c>
      <c r="E455" s="338"/>
      <c r="F455" s="338"/>
      <c r="G455" s="338"/>
      <c r="H455" s="81">
        <v>43417</v>
      </c>
      <c r="I455" s="338"/>
      <c r="J455" s="81">
        <v>43417</v>
      </c>
      <c r="K455" s="338"/>
      <c r="L455" s="338"/>
      <c r="M455" s="339"/>
      <c r="N455" s="340"/>
      <c r="O455" s="340"/>
    </row>
    <row r="456" spans="3:15" ht="20.25" hidden="1">
      <c r="C456" s="337">
        <f t="shared" si="4"/>
        <v>40113</v>
      </c>
      <c r="E456" s="338"/>
      <c r="F456" s="338"/>
      <c r="G456" s="338"/>
      <c r="H456" s="81">
        <v>43418</v>
      </c>
      <c r="I456" s="338"/>
      <c r="J456" s="81">
        <v>43418</v>
      </c>
      <c r="K456" s="338"/>
      <c r="L456" s="338"/>
      <c r="M456" s="339"/>
      <c r="N456" s="340"/>
      <c r="O456" s="340"/>
    </row>
    <row r="457" spans="3:15" ht="20.25" hidden="1">
      <c r="C457" s="337">
        <f t="shared" si="4"/>
        <v>40114</v>
      </c>
      <c r="E457" s="338"/>
      <c r="F457" s="338"/>
      <c r="G457" s="338"/>
      <c r="H457" s="81">
        <v>43419</v>
      </c>
      <c r="I457" s="338"/>
      <c r="J457" s="81">
        <v>43419</v>
      </c>
      <c r="K457" s="338"/>
      <c r="L457" s="338"/>
      <c r="M457" s="339"/>
      <c r="N457" s="340"/>
      <c r="O457" s="340"/>
    </row>
    <row r="458" spans="3:15" ht="20.25" hidden="1">
      <c r="C458" s="337">
        <f t="shared" si="4"/>
        <v>40115</v>
      </c>
      <c r="E458" s="338"/>
      <c r="F458" s="338"/>
      <c r="G458" s="338"/>
      <c r="H458" s="81">
        <v>43420</v>
      </c>
      <c r="I458" s="338"/>
      <c r="J458" s="81">
        <v>43420</v>
      </c>
      <c r="K458" s="338"/>
      <c r="L458" s="338"/>
      <c r="M458" s="339"/>
      <c r="N458" s="340"/>
      <c r="O458" s="340"/>
    </row>
    <row r="459" spans="3:15" ht="20.25" hidden="1">
      <c r="C459" s="337">
        <f t="shared" si="4"/>
        <v>40116</v>
      </c>
      <c r="E459" s="338"/>
      <c r="F459" s="338"/>
      <c r="G459" s="338"/>
      <c r="H459" s="81">
        <v>43421</v>
      </c>
      <c r="I459" s="338"/>
      <c r="J459" s="81">
        <v>43421</v>
      </c>
      <c r="K459" s="338"/>
      <c r="L459" s="338"/>
      <c r="M459" s="339"/>
      <c r="N459" s="340"/>
      <c r="O459" s="340"/>
    </row>
    <row r="460" spans="3:15" ht="20.25" hidden="1">
      <c r="C460" s="337">
        <f t="shared" si="4"/>
        <v>40117</v>
      </c>
      <c r="E460" s="338"/>
      <c r="F460" s="338"/>
      <c r="G460" s="338"/>
      <c r="H460" s="81">
        <v>43422</v>
      </c>
      <c r="I460" s="338"/>
      <c r="J460" s="81">
        <v>43422</v>
      </c>
      <c r="K460" s="338"/>
      <c r="L460" s="338"/>
      <c r="M460" s="339"/>
      <c r="N460" s="340"/>
      <c r="O460" s="340"/>
    </row>
    <row r="461" spans="3:15" ht="20.25" hidden="1">
      <c r="C461" s="337">
        <f t="shared" si="4"/>
        <v>40118</v>
      </c>
      <c r="E461" s="338"/>
      <c r="F461" s="338"/>
      <c r="G461" s="338"/>
      <c r="H461" s="81">
        <v>43423</v>
      </c>
      <c r="I461" s="338"/>
      <c r="J461" s="81">
        <v>43423</v>
      </c>
      <c r="K461" s="338"/>
      <c r="L461" s="338"/>
      <c r="M461" s="339"/>
      <c r="N461" s="340"/>
      <c r="O461" s="340"/>
    </row>
    <row r="462" spans="3:15" ht="20.25" hidden="1">
      <c r="C462" s="337">
        <f t="shared" si="4"/>
        <v>40119</v>
      </c>
      <c r="E462" s="338"/>
      <c r="F462" s="338"/>
      <c r="G462" s="338"/>
      <c r="H462" s="81">
        <v>43424</v>
      </c>
      <c r="I462" s="338"/>
      <c r="J462" s="81">
        <v>43424</v>
      </c>
      <c r="K462" s="338"/>
      <c r="L462" s="338"/>
      <c r="M462" s="339"/>
      <c r="N462" s="340"/>
      <c r="O462" s="340"/>
    </row>
    <row r="463" spans="3:15" ht="20.25" hidden="1">
      <c r="C463" s="337">
        <f t="shared" si="4"/>
        <v>40120</v>
      </c>
      <c r="E463" s="338"/>
      <c r="F463" s="338"/>
      <c r="G463" s="338"/>
      <c r="H463" s="81">
        <v>43425</v>
      </c>
      <c r="I463" s="338"/>
      <c r="J463" s="81">
        <v>43425</v>
      </c>
      <c r="K463" s="338"/>
      <c r="L463" s="338"/>
      <c r="M463" s="339"/>
      <c r="N463" s="340"/>
      <c r="O463" s="340"/>
    </row>
    <row r="464" spans="3:15" ht="20.25" hidden="1">
      <c r="C464" s="337">
        <f t="shared" si="4"/>
        <v>40121</v>
      </c>
      <c r="E464" s="338"/>
      <c r="F464" s="338"/>
      <c r="G464" s="338"/>
      <c r="H464" s="81">
        <v>43426</v>
      </c>
      <c r="I464" s="338"/>
      <c r="J464" s="81">
        <v>43426</v>
      </c>
      <c r="K464" s="338"/>
      <c r="L464" s="338"/>
      <c r="M464" s="339"/>
      <c r="N464" s="340"/>
      <c r="O464" s="340"/>
    </row>
    <row r="465" spans="3:15" ht="20.25" hidden="1">
      <c r="C465" s="337">
        <f t="shared" si="4"/>
        <v>40122</v>
      </c>
      <c r="E465" s="338"/>
      <c r="F465" s="338"/>
      <c r="G465" s="338"/>
      <c r="H465" s="81">
        <v>43427</v>
      </c>
      <c r="I465" s="338"/>
      <c r="J465" s="81">
        <v>43427</v>
      </c>
      <c r="K465" s="338"/>
      <c r="L465" s="338"/>
      <c r="M465" s="339"/>
      <c r="N465" s="340"/>
      <c r="O465" s="340"/>
    </row>
    <row r="466" spans="3:15" ht="20.25" hidden="1">
      <c r="C466" s="337">
        <f t="shared" si="4"/>
        <v>40123</v>
      </c>
      <c r="E466" s="338"/>
      <c r="F466" s="338"/>
      <c r="G466" s="338"/>
      <c r="H466" s="81">
        <v>43428</v>
      </c>
      <c r="I466" s="338"/>
      <c r="J466" s="81">
        <v>43428</v>
      </c>
      <c r="K466" s="338"/>
      <c r="L466" s="338"/>
      <c r="M466" s="339"/>
      <c r="N466" s="340"/>
      <c r="O466" s="340"/>
    </row>
    <row r="467" spans="3:15" ht="20.25" hidden="1">
      <c r="C467" s="337">
        <f t="shared" si="4"/>
        <v>40124</v>
      </c>
      <c r="E467" s="338"/>
      <c r="F467" s="338"/>
      <c r="G467" s="338"/>
      <c r="H467" s="81">
        <v>43429</v>
      </c>
      <c r="I467" s="338"/>
      <c r="J467" s="81">
        <v>43429</v>
      </c>
      <c r="K467" s="338"/>
      <c r="L467" s="338"/>
      <c r="M467" s="339"/>
      <c r="N467" s="340"/>
      <c r="O467" s="340"/>
    </row>
    <row r="468" spans="3:15" ht="20.25" hidden="1">
      <c r="C468" s="337">
        <f t="shared" si="4"/>
        <v>40125</v>
      </c>
      <c r="E468" s="338"/>
      <c r="F468" s="338"/>
      <c r="G468" s="338"/>
      <c r="H468" s="81">
        <v>43430</v>
      </c>
      <c r="I468" s="338"/>
      <c r="J468" s="81">
        <v>43430</v>
      </c>
      <c r="K468" s="338"/>
      <c r="L468" s="338"/>
      <c r="M468" s="339"/>
      <c r="N468" s="340"/>
      <c r="O468" s="340"/>
    </row>
    <row r="469" spans="3:15" ht="20.25" hidden="1">
      <c r="C469" s="337">
        <f t="shared" si="4"/>
        <v>40126</v>
      </c>
      <c r="E469" s="338"/>
      <c r="F469" s="338"/>
      <c r="G469" s="338"/>
      <c r="H469" s="81">
        <v>43431</v>
      </c>
      <c r="I469" s="338"/>
      <c r="J469" s="81">
        <v>43431</v>
      </c>
      <c r="K469" s="338"/>
      <c r="L469" s="338"/>
      <c r="M469" s="339"/>
      <c r="N469" s="340"/>
      <c r="O469" s="340"/>
    </row>
    <row r="470" spans="3:15" ht="20.25" hidden="1">
      <c r="C470" s="337">
        <f t="shared" si="4"/>
        <v>40127</v>
      </c>
      <c r="E470" s="338"/>
      <c r="F470" s="338"/>
      <c r="G470" s="338"/>
      <c r="H470" s="81">
        <v>43432</v>
      </c>
      <c r="I470" s="338"/>
      <c r="J470" s="81">
        <v>43432</v>
      </c>
      <c r="K470" s="338"/>
      <c r="L470" s="338"/>
      <c r="M470" s="339"/>
      <c r="N470" s="340"/>
      <c r="O470" s="340"/>
    </row>
    <row r="471" spans="3:15" ht="20.25" hidden="1">
      <c r="C471" s="337">
        <f t="shared" si="4"/>
        <v>40128</v>
      </c>
      <c r="E471" s="338"/>
      <c r="F471" s="338"/>
      <c r="G471" s="338"/>
      <c r="H471" s="81">
        <v>43433</v>
      </c>
      <c r="I471" s="338"/>
      <c r="J471" s="81">
        <v>43433</v>
      </c>
      <c r="K471" s="338"/>
      <c r="L471" s="338"/>
      <c r="M471" s="339"/>
      <c r="N471" s="340"/>
      <c r="O471" s="340"/>
    </row>
    <row r="472" spans="3:15" ht="20.25" hidden="1">
      <c r="C472" s="337">
        <f t="shared" si="4"/>
        <v>40129</v>
      </c>
      <c r="E472" s="338"/>
      <c r="F472" s="338"/>
      <c r="G472" s="338"/>
      <c r="H472" s="81">
        <v>43434</v>
      </c>
      <c r="I472" s="338"/>
      <c r="J472" s="81">
        <v>43434</v>
      </c>
      <c r="K472" s="338"/>
      <c r="L472" s="338"/>
      <c r="M472" s="339"/>
      <c r="N472" s="340"/>
      <c r="O472" s="340"/>
    </row>
    <row r="473" spans="3:15" ht="20.25" hidden="1">
      <c r="C473" s="337">
        <f t="shared" si="4"/>
        <v>40130</v>
      </c>
      <c r="E473" s="338"/>
      <c r="F473" s="338"/>
      <c r="G473" s="338"/>
      <c r="H473" s="81">
        <v>43435</v>
      </c>
      <c r="I473" s="338"/>
      <c r="J473" s="81">
        <v>43435</v>
      </c>
      <c r="K473" s="338"/>
      <c r="L473" s="338"/>
      <c r="M473" s="339"/>
      <c r="N473" s="340"/>
      <c r="O473" s="340"/>
    </row>
    <row r="474" spans="3:15" ht="20.25" hidden="1">
      <c r="C474" s="337">
        <f t="shared" si="4"/>
        <v>40131</v>
      </c>
      <c r="E474" s="338"/>
      <c r="F474" s="338"/>
      <c r="G474" s="338"/>
      <c r="H474" s="81">
        <v>43436</v>
      </c>
      <c r="I474" s="338"/>
      <c r="J474" s="81">
        <v>43436</v>
      </c>
      <c r="K474" s="338"/>
      <c r="L474" s="338"/>
      <c r="M474" s="339"/>
      <c r="N474" s="340"/>
      <c r="O474" s="340"/>
    </row>
    <row r="475" spans="3:15" ht="20.25" hidden="1">
      <c r="C475" s="337">
        <f t="shared" si="4"/>
        <v>40132</v>
      </c>
      <c r="E475" s="338"/>
      <c r="F475" s="338"/>
      <c r="G475" s="338"/>
      <c r="H475" s="81">
        <v>43437</v>
      </c>
      <c r="I475" s="338"/>
      <c r="J475" s="81">
        <v>43437</v>
      </c>
      <c r="K475" s="338"/>
      <c r="L475" s="338"/>
      <c r="M475" s="339"/>
      <c r="N475" s="340"/>
      <c r="O475" s="340"/>
    </row>
    <row r="476" spans="3:15" ht="20.25" hidden="1">
      <c r="C476" s="337">
        <f t="shared" si="4"/>
        <v>40133</v>
      </c>
      <c r="E476" s="338"/>
      <c r="F476" s="338"/>
      <c r="G476" s="338"/>
      <c r="H476" s="81">
        <v>43438</v>
      </c>
      <c r="I476" s="338"/>
      <c r="J476" s="81">
        <v>43438</v>
      </c>
      <c r="K476" s="338"/>
      <c r="L476" s="338"/>
      <c r="M476" s="339"/>
      <c r="N476" s="340"/>
      <c r="O476" s="340"/>
    </row>
    <row r="477" spans="3:15" ht="20.25" hidden="1">
      <c r="C477" s="337">
        <f t="shared" si="4"/>
        <v>40134</v>
      </c>
      <c r="E477" s="338"/>
      <c r="F477" s="338"/>
      <c r="G477" s="338"/>
      <c r="H477" s="81">
        <v>43439</v>
      </c>
      <c r="I477" s="338"/>
      <c r="J477" s="81">
        <v>43439</v>
      </c>
      <c r="K477" s="338"/>
      <c r="L477" s="338"/>
      <c r="M477" s="339"/>
      <c r="N477" s="340"/>
      <c r="O477" s="340"/>
    </row>
    <row r="478" spans="3:15" ht="20.25" hidden="1">
      <c r="C478" s="337">
        <f t="shared" si="4"/>
        <v>40135</v>
      </c>
      <c r="E478" s="338"/>
      <c r="F478" s="338"/>
      <c r="G478" s="338"/>
      <c r="H478" s="81">
        <v>43440</v>
      </c>
      <c r="I478" s="338"/>
      <c r="J478" s="81">
        <v>43440</v>
      </c>
      <c r="K478" s="338"/>
      <c r="L478" s="338"/>
      <c r="M478" s="339"/>
      <c r="N478" s="340"/>
      <c r="O478" s="340"/>
    </row>
    <row r="479" spans="3:15" ht="20.25" hidden="1">
      <c r="C479" s="337">
        <f t="shared" ref="C479:C542" si="5">+C478+1</f>
        <v>40136</v>
      </c>
      <c r="E479" s="338"/>
      <c r="F479" s="338"/>
      <c r="G479" s="338"/>
      <c r="H479" s="81">
        <v>43441</v>
      </c>
      <c r="I479" s="338"/>
      <c r="J479" s="81">
        <v>43441</v>
      </c>
      <c r="K479" s="338"/>
      <c r="L479" s="338"/>
      <c r="M479" s="339"/>
      <c r="N479" s="340"/>
      <c r="O479" s="340"/>
    </row>
    <row r="480" spans="3:15" ht="20.25" hidden="1">
      <c r="C480" s="337">
        <f t="shared" si="5"/>
        <v>40137</v>
      </c>
      <c r="E480" s="338"/>
      <c r="F480" s="338"/>
      <c r="G480" s="338"/>
      <c r="H480" s="81">
        <v>43442</v>
      </c>
      <c r="I480" s="338"/>
      <c r="J480" s="81">
        <v>43442</v>
      </c>
      <c r="K480" s="338"/>
      <c r="L480" s="338"/>
      <c r="M480" s="339"/>
      <c r="N480" s="340"/>
      <c r="O480" s="340"/>
    </row>
    <row r="481" spans="3:15" ht="20.25" hidden="1">
      <c r="C481" s="337">
        <f t="shared" si="5"/>
        <v>40138</v>
      </c>
      <c r="E481" s="338"/>
      <c r="F481" s="338"/>
      <c r="G481" s="338"/>
      <c r="H481" s="81">
        <v>43443</v>
      </c>
      <c r="I481" s="338"/>
      <c r="J481" s="81">
        <v>43443</v>
      </c>
      <c r="K481" s="338"/>
      <c r="L481" s="338"/>
      <c r="M481" s="339"/>
      <c r="N481" s="340"/>
      <c r="O481" s="340"/>
    </row>
    <row r="482" spans="3:15" ht="20.25" hidden="1">
      <c r="C482" s="337">
        <f t="shared" si="5"/>
        <v>40139</v>
      </c>
      <c r="E482" s="338"/>
      <c r="F482" s="338"/>
      <c r="G482" s="338"/>
      <c r="H482" s="81">
        <v>43444</v>
      </c>
      <c r="I482" s="338"/>
      <c r="J482" s="81">
        <v>43444</v>
      </c>
      <c r="K482" s="338"/>
      <c r="L482" s="338"/>
      <c r="M482" s="339"/>
      <c r="N482" s="340"/>
      <c r="O482" s="340"/>
    </row>
    <row r="483" spans="3:15" ht="20.25" hidden="1">
      <c r="C483" s="337">
        <f t="shared" si="5"/>
        <v>40140</v>
      </c>
      <c r="E483" s="338"/>
      <c r="F483" s="338"/>
      <c r="G483" s="338"/>
      <c r="H483" s="81">
        <v>43445</v>
      </c>
      <c r="I483" s="338"/>
      <c r="J483" s="81">
        <v>43445</v>
      </c>
      <c r="K483" s="338"/>
      <c r="L483" s="338"/>
      <c r="M483" s="339"/>
      <c r="N483" s="340"/>
      <c r="O483" s="340"/>
    </row>
    <row r="484" spans="3:15" ht="20.25" hidden="1">
      <c r="C484" s="337">
        <f t="shared" si="5"/>
        <v>40141</v>
      </c>
      <c r="E484" s="338"/>
      <c r="F484" s="338"/>
      <c r="G484" s="338"/>
      <c r="H484" s="81">
        <v>43446</v>
      </c>
      <c r="I484" s="338"/>
      <c r="J484" s="81">
        <v>43446</v>
      </c>
      <c r="K484" s="338"/>
      <c r="L484" s="338"/>
      <c r="M484" s="339"/>
      <c r="N484" s="340"/>
      <c r="O484" s="340"/>
    </row>
    <row r="485" spans="3:15" ht="20.25" hidden="1">
      <c r="C485" s="337">
        <f t="shared" si="5"/>
        <v>40142</v>
      </c>
      <c r="E485" s="338"/>
      <c r="F485" s="338"/>
      <c r="G485" s="338"/>
      <c r="H485" s="81">
        <v>43447</v>
      </c>
      <c r="I485" s="338"/>
      <c r="J485" s="81">
        <v>43447</v>
      </c>
      <c r="K485" s="338"/>
      <c r="L485" s="338"/>
      <c r="M485" s="339"/>
      <c r="N485" s="340"/>
      <c r="O485" s="340"/>
    </row>
    <row r="486" spans="3:15" ht="20.25" hidden="1">
      <c r="C486" s="337">
        <f t="shared" si="5"/>
        <v>40143</v>
      </c>
      <c r="E486" s="338"/>
      <c r="F486" s="338"/>
      <c r="G486" s="338"/>
      <c r="H486" s="81">
        <v>43448</v>
      </c>
      <c r="I486" s="338"/>
      <c r="J486" s="81">
        <v>43448</v>
      </c>
      <c r="K486" s="338"/>
      <c r="L486" s="338"/>
      <c r="M486" s="339"/>
      <c r="N486" s="340"/>
      <c r="O486" s="340"/>
    </row>
    <row r="487" spans="3:15" ht="20.25" hidden="1">
      <c r="C487" s="337">
        <f t="shared" si="5"/>
        <v>40144</v>
      </c>
      <c r="E487" s="338"/>
      <c r="F487" s="338"/>
      <c r="G487" s="338"/>
      <c r="H487" s="81">
        <v>43449</v>
      </c>
      <c r="I487" s="338"/>
      <c r="J487" s="81">
        <v>43449</v>
      </c>
      <c r="K487" s="338"/>
      <c r="L487" s="338"/>
      <c r="M487" s="339"/>
      <c r="N487" s="340"/>
      <c r="O487" s="340"/>
    </row>
    <row r="488" spans="3:15" ht="20.25" hidden="1">
      <c r="C488" s="337">
        <f t="shared" si="5"/>
        <v>40145</v>
      </c>
      <c r="E488" s="338"/>
      <c r="F488" s="338"/>
      <c r="G488" s="338"/>
      <c r="H488" s="81">
        <v>43450</v>
      </c>
      <c r="I488" s="338"/>
      <c r="J488" s="81">
        <v>43450</v>
      </c>
      <c r="K488" s="338"/>
      <c r="L488" s="338"/>
      <c r="M488" s="339"/>
      <c r="N488" s="340"/>
      <c r="O488" s="340"/>
    </row>
    <row r="489" spans="3:15" ht="20.25" hidden="1">
      <c r="C489" s="337">
        <f t="shared" si="5"/>
        <v>40146</v>
      </c>
      <c r="E489" s="338"/>
      <c r="F489" s="338"/>
      <c r="G489" s="338"/>
      <c r="H489" s="81">
        <v>43451</v>
      </c>
      <c r="I489" s="338"/>
      <c r="J489" s="81">
        <v>43451</v>
      </c>
      <c r="K489" s="338"/>
      <c r="L489" s="338"/>
      <c r="M489" s="339"/>
      <c r="N489" s="340"/>
      <c r="O489" s="340"/>
    </row>
    <row r="490" spans="3:15" ht="20.25" hidden="1">
      <c r="C490" s="337">
        <f t="shared" si="5"/>
        <v>40147</v>
      </c>
      <c r="E490" s="338"/>
      <c r="F490" s="338"/>
      <c r="G490" s="338"/>
      <c r="H490" s="81">
        <v>43452</v>
      </c>
      <c r="I490" s="338"/>
      <c r="J490" s="81">
        <v>43452</v>
      </c>
      <c r="K490" s="338"/>
      <c r="L490" s="338"/>
      <c r="M490" s="339"/>
      <c r="N490" s="340"/>
      <c r="O490" s="340"/>
    </row>
    <row r="491" spans="3:15" ht="20.25" hidden="1">
      <c r="C491" s="337">
        <f t="shared" si="5"/>
        <v>40148</v>
      </c>
      <c r="E491" s="338"/>
      <c r="F491" s="338"/>
      <c r="G491" s="338"/>
      <c r="H491" s="81">
        <v>43453</v>
      </c>
      <c r="I491" s="338"/>
      <c r="J491" s="81">
        <v>43453</v>
      </c>
      <c r="K491" s="338"/>
      <c r="L491" s="338"/>
      <c r="M491" s="339"/>
      <c r="N491" s="340"/>
      <c r="O491" s="340"/>
    </row>
    <row r="492" spans="3:15" ht="20.25" hidden="1">
      <c r="C492" s="337">
        <f t="shared" si="5"/>
        <v>40149</v>
      </c>
      <c r="E492" s="338"/>
      <c r="F492" s="338"/>
      <c r="G492" s="338"/>
      <c r="H492" s="81">
        <v>43454</v>
      </c>
      <c r="I492" s="338"/>
      <c r="J492" s="81">
        <v>43454</v>
      </c>
      <c r="K492" s="338"/>
      <c r="L492" s="338"/>
      <c r="M492" s="339"/>
      <c r="N492" s="340"/>
      <c r="O492" s="340"/>
    </row>
    <row r="493" spans="3:15" ht="20.25" hidden="1">
      <c r="C493" s="337">
        <f t="shared" si="5"/>
        <v>40150</v>
      </c>
      <c r="E493" s="338"/>
      <c r="F493" s="338"/>
      <c r="G493" s="338"/>
      <c r="H493" s="81">
        <v>43455</v>
      </c>
      <c r="I493" s="338"/>
      <c r="J493" s="81">
        <v>43455</v>
      </c>
      <c r="K493" s="338"/>
      <c r="L493" s="338"/>
      <c r="M493" s="339"/>
      <c r="N493" s="340"/>
      <c r="O493" s="340"/>
    </row>
    <row r="494" spans="3:15" ht="20.25" hidden="1">
      <c r="C494" s="337">
        <f t="shared" si="5"/>
        <v>40151</v>
      </c>
      <c r="E494" s="338"/>
      <c r="F494" s="338"/>
      <c r="G494" s="338"/>
      <c r="H494" s="81">
        <v>43456</v>
      </c>
      <c r="I494" s="338"/>
      <c r="J494" s="81">
        <v>43456</v>
      </c>
      <c r="K494" s="338"/>
      <c r="L494" s="338"/>
      <c r="M494" s="339"/>
      <c r="N494" s="340"/>
      <c r="O494" s="340"/>
    </row>
    <row r="495" spans="3:15" ht="20.25" hidden="1">
      <c r="C495" s="337">
        <f t="shared" si="5"/>
        <v>40152</v>
      </c>
      <c r="E495" s="338"/>
      <c r="F495" s="338"/>
      <c r="G495" s="338"/>
      <c r="H495" s="81">
        <v>43457</v>
      </c>
      <c r="I495" s="338"/>
      <c r="J495" s="81">
        <v>43457</v>
      </c>
      <c r="K495" s="338"/>
      <c r="L495" s="338"/>
      <c r="M495" s="339"/>
      <c r="N495" s="340"/>
      <c r="O495" s="340"/>
    </row>
    <row r="496" spans="3:15" ht="20.25" hidden="1">
      <c r="C496" s="337">
        <f t="shared" si="5"/>
        <v>40153</v>
      </c>
      <c r="E496" s="338"/>
      <c r="F496" s="338"/>
      <c r="G496" s="338"/>
      <c r="H496" s="81">
        <v>43458</v>
      </c>
      <c r="I496" s="338"/>
      <c r="J496" s="81">
        <v>43458</v>
      </c>
      <c r="K496" s="338"/>
      <c r="L496" s="338"/>
      <c r="M496" s="339"/>
      <c r="N496" s="340"/>
      <c r="O496" s="340"/>
    </row>
    <row r="497" spans="3:15" ht="20.25" hidden="1">
      <c r="C497" s="337">
        <f t="shared" si="5"/>
        <v>40154</v>
      </c>
      <c r="E497" s="338"/>
      <c r="F497" s="338"/>
      <c r="G497" s="338"/>
      <c r="H497" s="81">
        <v>43459</v>
      </c>
      <c r="I497" s="338"/>
      <c r="J497" s="81">
        <v>43459</v>
      </c>
      <c r="K497" s="338"/>
      <c r="L497" s="338"/>
      <c r="M497" s="339"/>
      <c r="N497" s="340"/>
      <c r="O497" s="340"/>
    </row>
    <row r="498" spans="3:15" ht="20.25" hidden="1">
      <c r="C498" s="337">
        <f t="shared" si="5"/>
        <v>40155</v>
      </c>
      <c r="E498" s="338"/>
      <c r="F498" s="338"/>
      <c r="G498" s="338"/>
      <c r="H498" s="81">
        <v>43460</v>
      </c>
      <c r="I498" s="338"/>
      <c r="J498" s="81">
        <v>43460</v>
      </c>
      <c r="K498" s="338"/>
      <c r="L498" s="338"/>
      <c r="M498" s="339"/>
      <c r="N498" s="340"/>
      <c r="O498" s="340"/>
    </row>
    <row r="499" spans="3:15" ht="20.25" hidden="1">
      <c r="C499" s="337">
        <f t="shared" si="5"/>
        <v>40156</v>
      </c>
      <c r="E499" s="338"/>
      <c r="F499" s="338"/>
      <c r="G499" s="338"/>
      <c r="H499" s="81">
        <v>43461</v>
      </c>
      <c r="I499" s="338"/>
      <c r="J499" s="81">
        <v>43461</v>
      </c>
      <c r="K499" s="338"/>
      <c r="L499" s="338"/>
      <c r="M499" s="339"/>
      <c r="N499" s="340"/>
      <c r="O499" s="340"/>
    </row>
    <row r="500" spans="3:15" ht="20.25" hidden="1">
      <c r="C500" s="337">
        <f t="shared" si="5"/>
        <v>40157</v>
      </c>
      <c r="E500" s="338"/>
      <c r="F500" s="338"/>
      <c r="G500" s="338"/>
      <c r="H500" s="81">
        <v>43462</v>
      </c>
      <c r="I500" s="338"/>
      <c r="J500" s="81">
        <v>43462</v>
      </c>
      <c r="K500" s="338"/>
      <c r="L500" s="338"/>
      <c r="M500" s="339"/>
      <c r="N500" s="340"/>
      <c r="O500" s="340"/>
    </row>
    <row r="501" spans="3:15" ht="20.25" hidden="1">
      <c r="C501" s="337">
        <f t="shared" si="5"/>
        <v>40158</v>
      </c>
      <c r="E501" s="338"/>
      <c r="F501" s="338"/>
      <c r="G501" s="338"/>
      <c r="H501" s="81">
        <v>43463</v>
      </c>
      <c r="I501" s="338"/>
      <c r="J501" s="81">
        <v>43463</v>
      </c>
      <c r="K501" s="338"/>
      <c r="L501" s="338"/>
      <c r="M501" s="339"/>
      <c r="N501" s="340"/>
      <c r="O501" s="340"/>
    </row>
    <row r="502" spans="3:15" ht="20.25" hidden="1">
      <c r="C502" s="337">
        <f t="shared" si="5"/>
        <v>40159</v>
      </c>
      <c r="E502" s="338"/>
      <c r="F502" s="338"/>
      <c r="G502" s="338"/>
      <c r="H502" s="81">
        <v>43464</v>
      </c>
      <c r="I502" s="338"/>
      <c r="J502" s="81">
        <v>43464</v>
      </c>
      <c r="K502" s="338"/>
      <c r="L502" s="338"/>
      <c r="M502" s="339"/>
      <c r="N502" s="340"/>
      <c r="O502" s="340"/>
    </row>
    <row r="503" spans="3:15" ht="20.25" hidden="1">
      <c r="C503" s="337">
        <f t="shared" si="5"/>
        <v>40160</v>
      </c>
      <c r="E503" s="338"/>
      <c r="F503" s="338"/>
      <c r="G503" s="338"/>
      <c r="H503" s="81">
        <v>43465</v>
      </c>
      <c r="I503" s="338"/>
      <c r="J503" s="81">
        <v>43465</v>
      </c>
      <c r="K503" s="338"/>
      <c r="L503" s="338"/>
      <c r="M503" s="339"/>
      <c r="N503" s="340"/>
      <c r="O503" s="340"/>
    </row>
    <row r="504" spans="3:15" ht="20.25" hidden="1">
      <c r="C504" s="337">
        <f t="shared" si="5"/>
        <v>40161</v>
      </c>
      <c r="E504" s="338"/>
      <c r="F504" s="338"/>
      <c r="G504" s="338"/>
      <c r="H504" s="81">
        <v>43466</v>
      </c>
      <c r="I504" s="338"/>
      <c r="J504" s="81">
        <v>43466</v>
      </c>
      <c r="K504" s="338"/>
      <c r="L504" s="338"/>
      <c r="M504" s="339"/>
      <c r="N504" s="340"/>
      <c r="O504" s="340"/>
    </row>
    <row r="505" spans="3:15" ht="20.25" hidden="1">
      <c r="C505" s="337">
        <f t="shared" si="5"/>
        <v>40162</v>
      </c>
      <c r="E505" s="338"/>
      <c r="F505" s="338"/>
      <c r="G505" s="338"/>
      <c r="H505" s="81">
        <v>43467</v>
      </c>
      <c r="I505" s="338"/>
      <c r="J505" s="81">
        <v>43467</v>
      </c>
      <c r="K505" s="338"/>
      <c r="L505" s="338"/>
      <c r="M505" s="339"/>
      <c r="N505" s="340"/>
      <c r="O505" s="340"/>
    </row>
    <row r="506" spans="3:15" ht="20.25" hidden="1">
      <c r="C506" s="337">
        <f t="shared" si="5"/>
        <v>40163</v>
      </c>
      <c r="E506" s="338"/>
      <c r="F506" s="338"/>
      <c r="G506" s="338"/>
      <c r="H506" s="81">
        <v>43468</v>
      </c>
      <c r="I506" s="338"/>
      <c r="J506" s="81">
        <v>43468</v>
      </c>
      <c r="K506" s="338"/>
      <c r="L506" s="338"/>
      <c r="M506" s="339"/>
      <c r="N506" s="340"/>
      <c r="O506" s="340"/>
    </row>
    <row r="507" spans="3:15" ht="20.25" hidden="1">
      <c r="C507" s="337">
        <f t="shared" si="5"/>
        <v>40164</v>
      </c>
      <c r="E507" s="338"/>
      <c r="F507" s="338"/>
      <c r="G507" s="338"/>
      <c r="H507" s="81">
        <v>43469</v>
      </c>
      <c r="I507" s="338"/>
      <c r="J507" s="81">
        <v>43469</v>
      </c>
      <c r="K507" s="338"/>
      <c r="L507" s="338"/>
      <c r="M507" s="339"/>
      <c r="N507" s="340"/>
      <c r="O507" s="340"/>
    </row>
    <row r="508" spans="3:15" ht="20.25" hidden="1">
      <c r="C508" s="337">
        <f t="shared" si="5"/>
        <v>40165</v>
      </c>
      <c r="E508" s="338"/>
      <c r="F508" s="338"/>
      <c r="G508" s="338"/>
      <c r="H508" s="81">
        <v>43470</v>
      </c>
      <c r="I508" s="338"/>
      <c r="J508" s="81">
        <v>43470</v>
      </c>
      <c r="K508" s="338"/>
      <c r="L508" s="338"/>
      <c r="M508" s="339"/>
      <c r="N508" s="340"/>
      <c r="O508" s="340"/>
    </row>
    <row r="509" spans="3:15" ht="20.25" hidden="1">
      <c r="C509" s="337">
        <f t="shared" si="5"/>
        <v>40166</v>
      </c>
      <c r="E509" s="338"/>
      <c r="F509" s="338"/>
      <c r="G509" s="338"/>
      <c r="H509" s="81">
        <v>43471</v>
      </c>
      <c r="I509" s="338"/>
      <c r="J509" s="81">
        <v>43471</v>
      </c>
      <c r="K509" s="338"/>
      <c r="L509" s="338"/>
      <c r="M509" s="339"/>
      <c r="N509" s="340"/>
      <c r="O509" s="340"/>
    </row>
    <row r="510" spans="3:15" ht="20.25" hidden="1">
      <c r="C510" s="337">
        <f t="shared" si="5"/>
        <v>40167</v>
      </c>
      <c r="E510" s="338"/>
      <c r="F510" s="338"/>
      <c r="G510" s="338"/>
      <c r="H510" s="81">
        <v>43472</v>
      </c>
      <c r="I510" s="338"/>
      <c r="J510" s="81">
        <v>43472</v>
      </c>
      <c r="K510" s="338"/>
      <c r="L510" s="338"/>
      <c r="M510" s="339"/>
      <c r="N510" s="340"/>
      <c r="O510" s="340"/>
    </row>
    <row r="511" spans="3:15" ht="20.25" hidden="1">
      <c r="C511" s="337">
        <f t="shared" si="5"/>
        <v>40168</v>
      </c>
      <c r="E511" s="338"/>
      <c r="F511" s="338"/>
      <c r="G511" s="338"/>
      <c r="H511" s="81">
        <v>43473</v>
      </c>
      <c r="I511" s="338"/>
      <c r="J511" s="81">
        <v>43473</v>
      </c>
      <c r="K511" s="338"/>
      <c r="L511" s="338"/>
      <c r="M511" s="339"/>
      <c r="N511" s="340"/>
      <c r="O511" s="340"/>
    </row>
    <row r="512" spans="3:15" ht="20.25" hidden="1">
      <c r="C512" s="337">
        <f t="shared" si="5"/>
        <v>40169</v>
      </c>
      <c r="E512" s="338"/>
      <c r="F512" s="338"/>
      <c r="G512" s="338"/>
      <c r="H512" s="81">
        <v>43474</v>
      </c>
      <c r="I512" s="338"/>
      <c r="J512" s="81">
        <v>43474</v>
      </c>
      <c r="K512" s="338"/>
      <c r="L512" s="338"/>
      <c r="M512" s="339"/>
      <c r="N512" s="340"/>
      <c r="O512" s="340"/>
    </row>
    <row r="513" spans="3:15" ht="20.25" hidden="1">
      <c r="C513" s="337">
        <f t="shared" si="5"/>
        <v>40170</v>
      </c>
      <c r="E513" s="338"/>
      <c r="F513" s="338"/>
      <c r="G513" s="338"/>
      <c r="H513" s="81">
        <v>43475</v>
      </c>
      <c r="I513" s="338"/>
      <c r="J513" s="81">
        <v>43475</v>
      </c>
      <c r="K513" s="338"/>
      <c r="L513" s="338"/>
      <c r="M513" s="339"/>
      <c r="N513" s="340"/>
      <c r="O513" s="340"/>
    </row>
    <row r="514" spans="3:15" ht="20.25" hidden="1">
      <c r="C514" s="337">
        <f t="shared" si="5"/>
        <v>40171</v>
      </c>
      <c r="E514" s="338"/>
      <c r="F514" s="338"/>
      <c r="G514" s="338"/>
      <c r="H514" s="81">
        <v>43476</v>
      </c>
      <c r="I514" s="338"/>
      <c r="J514" s="81">
        <v>43476</v>
      </c>
      <c r="K514" s="338"/>
      <c r="L514" s="338"/>
      <c r="M514" s="339"/>
      <c r="N514" s="340"/>
      <c r="O514" s="340"/>
    </row>
    <row r="515" spans="3:15" ht="20.25" hidden="1">
      <c r="C515" s="337">
        <f t="shared" si="5"/>
        <v>40172</v>
      </c>
      <c r="E515" s="338"/>
      <c r="F515" s="338"/>
      <c r="G515" s="338"/>
      <c r="H515" s="81">
        <v>43477</v>
      </c>
      <c r="I515" s="338"/>
      <c r="J515" s="81">
        <v>43477</v>
      </c>
      <c r="K515" s="338"/>
      <c r="L515" s="338"/>
      <c r="M515" s="339"/>
      <c r="N515" s="340"/>
      <c r="O515" s="340"/>
    </row>
    <row r="516" spans="3:15" ht="20.25" hidden="1">
      <c r="C516" s="337">
        <f t="shared" si="5"/>
        <v>40173</v>
      </c>
      <c r="E516" s="338"/>
      <c r="F516" s="338"/>
      <c r="G516" s="338"/>
      <c r="H516" s="81">
        <v>43478</v>
      </c>
      <c r="I516" s="338"/>
      <c r="J516" s="81">
        <v>43478</v>
      </c>
      <c r="K516" s="338"/>
      <c r="L516" s="338"/>
      <c r="M516" s="339"/>
      <c r="N516" s="340"/>
      <c r="O516" s="340"/>
    </row>
    <row r="517" spans="3:15" ht="20.25" hidden="1">
      <c r="C517" s="337">
        <f t="shared" si="5"/>
        <v>40174</v>
      </c>
      <c r="E517" s="338"/>
      <c r="F517" s="338"/>
      <c r="G517" s="338"/>
      <c r="H517" s="81">
        <v>43479</v>
      </c>
      <c r="I517" s="338"/>
      <c r="J517" s="81">
        <v>43479</v>
      </c>
      <c r="K517" s="338"/>
      <c r="L517" s="338"/>
      <c r="M517" s="339"/>
      <c r="N517" s="340"/>
      <c r="O517" s="340"/>
    </row>
    <row r="518" spans="3:15" ht="20.25" hidden="1">
      <c r="C518" s="337">
        <f t="shared" si="5"/>
        <v>40175</v>
      </c>
      <c r="E518" s="338"/>
      <c r="F518" s="338"/>
      <c r="G518" s="338"/>
      <c r="H518" s="81">
        <v>43480</v>
      </c>
      <c r="I518" s="338"/>
      <c r="J518" s="81">
        <v>43480</v>
      </c>
      <c r="K518" s="338"/>
      <c r="L518" s="338"/>
      <c r="M518" s="339"/>
      <c r="N518" s="340"/>
      <c r="O518" s="340"/>
    </row>
    <row r="519" spans="3:15" ht="20.25" hidden="1">
      <c r="C519" s="337">
        <f t="shared" si="5"/>
        <v>40176</v>
      </c>
      <c r="E519" s="338"/>
      <c r="F519" s="338"/>
      <c r="G519" s="338"/>
      <c r="H519" s="81">
        <v>43481</v>
      </c>
      <c r="I519" s="338"/>
      <c r="J519" s="81">
        <v>43481</v>
      </c>
      <c r="K519" s="338"/>
      <c r="L519" s="338"/>
      <c r="M519" s="339"/>
      <c r="N519" s="340"/>
      <c r="O519" s="340"/>
    </row>
    <row r="520" spans="3:15" ht="20.25" hidden="1">
      <c r="C520" s="337">
        <f t="shared" si="5"/>
        <v>40177</v>
      </c>
      <c r="E520" s="338"/>
      <c r="F520" s="338"/>
      <c r="G520" s="338"/>
      <c r="H520" s="81">
        <v>43482</v>
      </c>
      <c r="I520" s="338"/>
      <c r="J520" s="81">
        <v>43482</v>
      </c>
      <c r="K520" s="338"/>
      <c r="L520" s="338"/>
      <c r="M520" s="339"/>
      <c r="N520" s="340"/>
      <c r="O520" s="340"/>
    </row>
    <row r="521" spans="3:15" ht="20.25" hidden="1">
      <c r="C521" s="337">
        <f t="shared" si="5"/>
        <v>40178</v>
      </c>
      <c r="E521" s="338"/>
      <c r="F521" s="338"/>
      <c r="G521" s="338"/>
      <c r="H521" s="81">
        <v>43483</v>
      </c>
      <c r="I521" s="338"/>
      <c r="J521" s="81">
        <v>43483</v>
      </c>
      <c r="K521" s="338"/>
      <c r="L521" s="338"/>
      <c r="M521" s="339"/>
      <c r="N521" s="340"/>
      <c r="O521" s="340"/>
    </row>
    <row r="522" spans="3:15" ht="20.25" hidden="1">
      <c r="C522" s="337">
        <f t="shared" si="5"/>
        <v>40179</v>
      </c>
      <c r="E522" s="338"/>
      <c r="F522" s="338"/>
      <c r="G522" s="338"/>
      <c r="H522" s="81">
        <v>43484</v>
      </c>
      <c r="I522" s="338"/>
      <c r="J522" s="81">
        <v>43484</v>
      </c>
      <c r="K522" s="338"/>
      <c r="L522" s="338"/>
      <c r="M522" s="339"/>
      <c r="N522" s="340"/>
      <c r="O522" s="340"/>
    </row>
    <row r="523" spans="3:15" ht="20.25" hidden="1">
      <c r="C523" s="337">
        <f t="shared" si="5"/>
        <v>40180</v>
      </c>
      <c r="E523" s="338"/>
      <c r="F523" s="338"/>
      <c r="G523" s="338"/>
      <c r="H523" s="81">
        <v>43485</v>
      </c>
      <c r="I523" s="338"/>
      <c r="J523" s="81">
        <v>43485</v>
      </c>
      <c r="K523" s="338"/>
      <c r="L523" s="338"/>
      <c r="M523" s="339"/>
      <c r="N523" s="340"/>
      <c r="O523" s="340"/>
    </row>
    <row r="524" spans="3:15" ht="20.25" hidden="1">
      <c r="C524" s="337">
        <f t="shared" si="5"/>
        <v>40181</v>
      </c>
      <c r="E524" s="338"/>
      <c r="F524" s="338"/>
      <c r="G524" s="338"/>
      <c r="H524" s="81">
        <v>43486</v>
      </c>
      <c r="I524" s="338"/>
      <c r="J524" s="81">
        <v>43486</v>
      </c>
      <c r="K524" s="338"/>
      <c r="L524" s="338"/>
      <c r="M524" s="339"/>
      <c r="N524" s="340"/>
      <c r="O524" s="340"/>
    </row>
    <row r="525" spans="3:15" ht="20.25" hidden="1">
      <c r="C525" s="337">
        <f t="shared" si="5"/>
        <v>40182</v>
      </c>
      <c r="E525" s="338"/>
      <c r="F525" s="338"/>
      <c r="G525" s="338"/>
      <c r="H525" s="81">
        <v>43487</v>
      </c>
      <c r="I525" s="338"/>
      <c r="J525" s="81">
        <v>43487</v>
      </c>
      <c r="K525" s="338"/>
      <c r="L525" s="338"/>
      <c r="M525" s="339"/>
      <c r="N525" s="340"/>
      <c r="O525" s="340"/>
    </row>
    <row r="526" spans="3:15" ht="20.25" hidden="1">
      <c r="C526" s="337">
        <f t="shared" si="5"/>
        <v>40183</v>
      </c>
      <c r="E526" s="338"/>
      <c r="F526" s="338"/>
      <c r="G526" s="338"/>
      <c r="H526" s="81">
        <v>43488</v>
      </c>
      <c r="I526" s="338"/>
      <c r="J526" s="81">
        <v>43488</v>
      </c>
      <c r="K526" s="338"/>
      <c r="L526" s="338"/>
      <c r="M526" s="339"/>
      <c r="N526" s="340"/>
      <c r="O526" s="340"/>
    </row>
    <row r="527" spans="3:15" ht="20.25" hidden="1">
      <c r="C527" s="337">
        <f t="shared" si="5"/>
        <v>40184</v>
      </c>
      <c r="E527" s="338"/>
      <c r="F527" s="338"/>
      <c r="G527" s="338"/>
      <c r="H527" s="81">
        <v>43489</v>
      </c>
      <c r="I527" s="338"/>
      <c r="J527" s="81">
        <v>43489</v>
      </c>
      <c r="K527" s="338"/>
      <c r="L527" s="338"/>
      <c r="M527" s="339"/>
      <c r="N527" s="340"/>
      <c r="O527" s="340"/>
    </row>
    <row r="528" spans="3:15" ht="20.25" hidden="1">
      <c r="C528" s="337">
        <f t="shared" si="5"/>
        <v>40185</v>
      </c>
      <c r="E528" s="338"/>
      <c r="F528" s="338"/>
      <c r="G528" s="338"/>
      <c r="H528" s="81">
        <v>43490</v>
      </c>
      <c r="I528" s="338"/>
      <c r="J528" s="81">
        <v>43490</v>
      </c>
      <c r="K528" s="338"/>
      <c r="L528" s="338"/>
      <c r="M528" s="339"/>
      <c r="N528" s="340"/>
      <c r="O528" s="340"/>
    </row>
    <row r="529" spans="3:16" ht="20.25" hidden="1">
      <c r="C529" s="337">
        <f t="shared" si="5"/>
        <v>40186</v>
      </c>
      <c r="E529" s="338"/>
      <c r="F529" s="338"/>
      <c r="G529" s="338"/>
      <c r="H529" s="81">
        <v>43491</v>
      </c>
      <c r="I529" s="338"/>
      <c r="J529" s="81">
        <v>43491</v>
      </c>
      <c r="K529" s="338"/>
      <c r="L529" s="338"/>
      <c r="M529" s="339"/>
      <c r="N529" s="340"/>
      <c r="O529" s="340"/>
    </row>
    <row r="530" spans="3:16" ht="20.25" hidden="1">
      <c r="C530" s="337">
        <f t="shared" si="5"/>
        <v>40187</v>
      </c>
      <c r="E530" s="338"/>
      <c r="F530" s="338"/>
      <c r="G530" s="338"/>
      <c r="H530" s="81">
        <v>43492</v>
      </c>
      <c r="I530" s="338"/>
      <c r="J530" s="81">
        <v>43492</v>
      </c>
      <c r="K530" s="338"/>
      <c r="L530" s="338"/>
      <c r="M530" s="339"/>
      <c r="N530" s="340"/>
      <c r="O530" s="340"/>
    </row>
    <row r="531" spans="3:16" ht="20.25" hidden="1">
      <c r="C531" s="337">
        <f t="shared" si="5"/>
        <v>40188</v>
      </c>
      <c r="E531" s="338"/>
      <c r="F531" s="338"/>
      <c r="G531" s="338"/>
      <c r="H531" s="81">
        <v>43493</v>
      </c>
      <c r="I531" s="338"/>
      <c r="J531" s="81">
        <v>43493</v>
      </c>
      <c r="K531" s="338"/>
      <c r="L531" s="338"/>
      <c r="M531" s="339"/>
      <c r="N531" s="340"/>
      <c r="O531" s="340"/>
    </row>
    <row r="532" spans="3:16" ht="20.25" hidden="1">
      <c r="C532" s="337">
        <f t="shared" si="5"/>
        <v>40189</v>
      </c>
      <c r="E532" s="338"/>
      <c r="F532" s="338"/>
      <c r="G532" s="338"/>
      <c r="H532" s="81">
        <v>43494</v>
      </c>
      <c r="I532" s="338"/>
      <c r="J532" s="81">
        <v>43494</v>
      </c>
      <c r="K532" s="338"/>
      <c r="L532" s="338"/>
      <c r="M532" s="339"/>
      <c r="N532" s="340"/>
      <c r="O532" s="340"/>
    </row>
    <row r="533" spans="3:16" ht="20.25" hidden="1">
      <c r="C533" s="337">
        <f t="shared" si="5"/>
        <v>40190</v>
      </c>
      <c r="E533" s="338"/>
      <c r="F533" s="338"/>
      <c r="G533" s="338"/>
      <c r="H533" s="81">
        <v>43495</v>
      </c>
      <c r="I533" s="338"/>
      <c r="J533" s="81">
        <v>43495</v>
      </c>
      <c r="K533" s="338"/>
      <c r="L533" s="338"/>
      <c r="M533" s="339"/>
      <c r="N533" s="340"/>
      <c r="O533" s="340"/>
    </row>
    <row r="534" spans="3:16" ht="20.25" hidden="1">
      <c r="C534" s="337">
        <f t="shared" si="5"/>
        <v>40191</v>
      </c>
      <c r="E534" s="338"/>
      <c r="F534" s="338"/>
      <c r="G534" s="338"/>
      <c r="H534" s="81">
        <v>43496</v>
      </c>
      <c r="I534" s="338"/>
      <c r="J534" s="81">
        <v>43496</v>
      </c>
      <c r="K534" s="338"/>
      <c r="L534" s="338"/>
      <c r="M534" s="339"/>
      <c r="N534" s="340"/>
      <c r="O534" s="340"/>
    </row>
    <row r="535" spans="3:16" ht="20.25" hidden="1">
      <c r="C535" s="337">
        <f t="shared" si="5"/>
        <v>40192</v>
      </c>
      <c r="E535" s="338"/>
      <c r="F535" s="338"/>
      <c r="G535" s="338"/>
      <c r="H535" s="81">
        <v>43497</v>
      </c>
      <c r="I535" s="338"/>
      <c r="J535" s="81">
        <v>43497</v>
      </c>
      <c r="K535" s="338"/>
      <c r="L535" s="338"/>
      <c r="M535" s="339"/>
      <c r="N535" s="340"/>
      <c r="O535" s="340"/>
    </row>
    <row r="536" spans="3:16" ht="20.25" hidden="1">
      <c r="C536" s="337">
        <f t="shared" si="5"/>
        <v>40193</v>
      </c>
      <c r="E536" s="338"/>
      <c r="F536" s="338"/>
      <c r="G536" s="338"/>
      <c r="H536" s="81">
        <v>43498</v>
      </c>
      <c r="I536" s="338"/>
      <c r="J536" s="81">
        <v>43498</v>
      </c>
      <c r="K536" s="338"/>
      <c r="L536" s="338"/>
      <c r="M536" s="339"/>
      <c r="N536" s="340"/>
      <c r="O536" s="340"/>
    </row>
    <row r="537" spans="3:16" ht="20.25" hidden="1">
      <c r="C537" s="337">
        <f t="shared" si="5"/>
        <v>40194</v>
      </c>
      <c r="E537" s="338"/>
      <c r="F537" s="338"/>
      <c r="G537" s="338"/>
      <c r="H537" s="81">
        <v>43499</v>
      </c>
      <c r="I537" s="338"/>
      <c r="J537" s="81">
        <v>43499</v>
      </c>
      <c r="K537" s="338"/>
      <c r="L537" s="338"/>
      <c r="M537" s="339"/>
      <c r="N537" s="340"/>
      <c r="O537" s="340"/>
    </row>
    <row r="538" spans="3:16" ht="20.25" hidden="1">
      <c r="C538" s="337">
        <f t="shared" si="5"/>
        <v>40195</v>
      </c>
      <c r="E538" s="338"/>
      <c r="F538" s="338"/>
      <c r="G538" s="338"/>
      <c r="H538" s="81">
        <v>43500</v>
      </c>
      <c r="I538" s="338"/>
      <c r="J538" s="81">
        <v>43500</v>
      </c>
      <c r="K538" s="338"/>
      <c r="L538" s="338"/>
      <c r="M538" s="339"/>
      <c r="N538" s="340"/>
      <c r="O538" s="340"/>
    </row>
    <row r="539" spans="3:16" ht="20.25" hidden="1">
      <c r="C539" s="337">
        <f t="shared" si="5"/>
        <v>40196</v>
      </c>
      <c r="E539" s="338"/>
      <c r="F539" s="338"/>
      <c r="G539" s="338"/>
      <c r="H539" s="81">
        <v>43501</v>
      </c>
      <c r="I539" s="338"/>
      <c r="J539" s="81">
        <v>43501</v>
      </c>
      <c r="K539" s="338"/>
      <c r="L539" s="338"/>
      <c r="M539" s="339"/>
      <c r="N539" s="340"/>
      <c r="O539" s="340"/>
    </row>
    <row r="540" spans="3:16" ht="20.25" hidden="1">
      <c r="C540" s="337">
        <f t="shared" si="5"/>
        <v>40197</v>
      </c>
      <c r="E540" s="338"/>
      <c r="F540" s="338"/>
      <c r="G540" s="338"/>
      <c r="H540" s="81">
        <v>43502</v>
      </c>
      <c r="I540" s="338"/>
      <c r="J540" s="81">
        <v>43502</v>
      </c>
      <c r="K540" s="338"/>
      <c r="L540" s="338"/>
      <c r="M540" s="339"/>
      <c r="N540" s="340"/>
      <c r="O540" s="340"/>
    </row>
    <row r="541" spans="3:16" ht="20.25" hidden="1">
      <c r="C541" s="337">
        <f t="shared" si="5"/>
        <v>40198</v>
      </c>
      <c r="E541" s="338"/>
      <c r="F541" s="338"/>
      <c r="G541" s="338"/>
      <c r="H541" s="81">
        <v>43503</v>
      </c>
      <c r="I541" s="338"/>
      <c r="J541" s="81">
        <v>43503</v>
      </c>
      <c r="K541" s="338"/>
      <c r="L541" s="338"/>
      <c r="M541" s="339"/>
      <c r="N541" s="340"/>
      <c r="O541" s="340"/>
    </row>
    <row r="542" spans="3:16" ht="20.25" hidden="1">
      <c r="C542" s="337">
        <f t="shared" si="5"/>
        <v>40199</v>
      </c>
      <c r="E542" s="338"/>
      <c r="F542" s="338"/>
      <c r="G542" s="338"/>
      <c r="H542" s="81">
        <v>43504</v>
      </c>
      <c r="I542" s="338"/>
      <c r="J542" s="81">
        <v>43504</v>
      </c>
      <c r="K542" s="338"/>
      <c r="L542" s="338"/>
      <c r="M542" s="343"/>
      <c r="N542" s="343"/>
      <c r="O542" s="343"/>
      <c r="P542" s="344"/>
    </row>
    <row r="543" spans="3:16" ht="20.25" hidden="1">
      <c r="C543" s="337">
        <f t="shared" ref="C543:C606" si="6">+C542+1</f>
        <v>40200</v>
      </c>
      <c r="E543" s="338"/>
      <c r="F543" s="338"/>
      <c r="G543" s="338"/>
      <c r="H543" s="81">
        <v>43505</v>
      </c>
      <c r="I543" s="338"/>
      <c r="J543" s="81">
        <v>43505</v>
      </c>
      <c r="K543" s="338"/>
      <c r="L543" s="338"/>
      <c r="M543" s="339"/>
      <c r="N543" s="343"/>
      <c r="O543" s="340"/>
    </row>
    <row r="544" spans="3:16" ht="20.25" hidden="1">
      <c r="C544" s="337">
        <f t="shared" si="6"/>
        <v>40201</v>
      </c>
      <c r="E544" s="338"/>
      <c r="F544" s="338"/>
      <c r="G544" s="338"/>
      <c r="H544" s="81">
        <v>43506</v>
      </c>
      <c r="I544" s="338"/>
      <c r="J544" s="81">
        <v>43506</v>
      </c>
      <c r="K544" s="338"/>
      <c r="L544" s="338"/>
      <c r="M544" s="339"/>
      <c r="N544" s="340"/>
      <c r="O544" s="340"/>
    </row>
    <row r="545" spans="3:15" ht="20.25" hidden="1">
      <c r="C545" s="337">
        <f t="shared" si="6"/>
        <v>40202</v>
      </c>
      <c r="E545" s="338"/>
      <c r="F545" s="338"/>
      <c r="G545" s="338"/>
      <c r="H545" s="81">
        <v>43507</v>
      </c>
      <c r="I545" s="338"/>
      <c r="J545" s="81">
        <v>43507</v>
      </c>
      <c r="K545" s="338"/>
      <c r="L545" s="338"/>
      <c r="M545" s="339"/>
      <c r="N545" s="340"/>
      <c r="O545" s="340"/>
    </row>
    <row r="546" spans="3:15" ht="20.25" hidden="1">
      <c r="C546" s="337">
        <f t="shared" si="6"/>
        <v>40203</v>
      </c>
      <c r="E546" s="338"/>
      <c r="F546" s="338"/>
      <c r="G546" s="338"/>
      <c r="H546" s="81">
        <v>43508</v>
      </c>
      <c r="I546" s="338"/>
      <c r="J546" s="81">
        <v>43508</v>
      </c>
      <c r="K546" s="338"/>
      <c r="L546" s="338"/>
      <c r="M546" s="339"/>
      <c r="N546" s="340"/>
      <c r="O546" s="340"/>
    </row>
    <row r="547" spans="3:15" ht="20.25" hidden="1">
      <c r="C547" s="337">
        <f t="shared" si="6"/>
        <v>40204</v>
      </c>
      <c r="E547" s="338"/>
      <c r="F547" s="338"/>
      <c r="G547" s="338"/>
      <c r="H547" s="81">
        <v>43509</v>
      </c>
      <c r="I547" s="338"/>
      <c r="J547" s="81">
        <v>43509</v>
      </c>
      <c r="K547" s="338"/>
      <c r="L547" s="338"/>
      <c r="M547" s="339"/>
      <c r="N547" s="340"/>
      <c r="O547" s="340"/>
    </row>
    <row r="548" spans="3:15" ht="20.25" hidden="1">
      <c r="C548" s="337">
        <f t="shared" si="6"/>
        <v>40205</v>
      </c>
      <c r="E548" s="338"/>
      <c r="F548" s="338"/>
      <c r="G548" s="338"/>
      <c r="H548" s="81">
        <v>43510</v>
      </c>
      <c r="I548" s="338"/>
      <c r="J548" s="81">
        <v>43510</v>
      </c>
      <c r="K548" s="338"/>
      <c r="L548" s="338"/>
      <c r="M548" s="339"/>
      <c r="N548" s="340"/>
      <c r="O548" s="340"/>
    </row>
    <row r="549" spans="3:15" ht="20.25" hidden="1">
      <c r="C549" s="337">
        <f t="shared" si="6"/>
        <v>40206</v>
      </c>
      <c r="E549" s="338"/>
      <c r="F549" s="338"/>
      <c r="G549" s="338"/>
      <c r="H549" s="81">
        <v>43511</v>
      </c>
      <c r="I549" s="338"/>
      <c r="J549" s="81">
        <v>43511</v>
      </c>
      <c r="K549" s="338"/>
      <c r="L549" s="338"/>
      <c r="M549" s="339"/>
      <c r="N549" s="340"/>
      <c r="O549" s="340"/>
    </row>
    <row r="550" spans="3:15" ht="20.25" hidden="1">
      <c r="C550" s="337">
        <f t="shared" si="6"/>
        <v>40207</v>
      </c>
      <c r="E550" s="338"/>
      <c r="F550" s="338"/>
      <c r="G550" s="338"/>
      <c r="H550" s="81">
        <v>43512</v>
      </c>
      <c r="I550" s="338"/>
      <c r="J550" s="81">
        <v>43512</v>
      </c>
      <c r="K550" s="338"/>
      <c r="L550" s="338"/>
      <c r="M550" s="339"/>
      <c r="N550" s="340"/>
      <c r="O550" s="340"/>
    </row>
    <row r="551" spans="3:15" ht="20.25" hidden="1">
      <c r="C551" s="337">
        <f t="shared" si="6"/>
        <v>40208</v>
      </c>
      <c r="E551" s="338"/>
      <c r="F551" s="338"/>
      <c r="G551" s="338"/>
      <c r="H551" s="81">
        <v>43513</v>
      </c>
      <c r="I551" s="338"/>
      <c r="J551" s="81">
        <v>43513</v>
      </c>
      <c r="K551" s="338"/>
      <c r="L551" s="338"/>
      <c r="M551" s="339"/>
      <c r="N551" s="340"/>
      <c r="O551" s="340"/>
    </row>
    <row r="552" spans="3:15" ht="20.25" hidden="1">
      <c r="C552" s="337">
        <f t="shared" si="6"/>
        <v>40209</v>
      </c>
      <c r="E552" s="338"/>
      <c r="F552" s="338"/>
      <c r="G552" s="338"/>
      <c r="H552" s="81">
        <v>43514</v>
      </c>
      <c r="I552" s="338"/>
      <c r="J552" s="81">
        <v>43514</v>
      </c>
      <c r="K552" s="338"/>
      <c r="L552" s="338"/>
      <c r="M552" s="339"/>
      <c r="N552" s="340"/>
      <c r="O552" s="340"/>
    </row>
    <row r="553" spans="3:15" ht="20.25" hidden="1">
      <c r="C553" s="337">
        <f t="shared" si="6"/>
        <v>40210</v>
      </c>
      <c r="E553" s="338"/>
      <c r="F553" s="338"/>
      <c r="G553" s="338"/>
      <c r="H553" s="81">
        <v>43515</v>
      </c>
      <c r="I553" s="338"/>
      <c r="J553" s="81">
        <v>43515</v>
      </c>
      <c r="K553" s="338"/>
      <c r="L553" s="338"/>
      <c r="M553" s="339"/>
      <c r="N553" s="340"/>
      <c r="O553" s="340"/>
    </row>
    <row r="554" spans="3:15" ht="20.25" hidden="1">
      <c r="C554" s="337">
        <f t="shared" si="6"/>
        <v>40211</v>
      </c>
      <c r="E554" s="338"/>
      <c r="F554" s="338"/>
      <c r="G554" s="338"/>
      <c r="H554" s="81">
        <v>43516</v>
      </c>
      <c r="I554" s="338"/>
      <c r="J554" s="81">
        <v>43516</v>
      </c>
      <c r="K554" s="338"/>
      <c r="L554" s="338"/>
      <c r="M554" s="339"/>
      <c r="N554" s="340"/>
      <c r="O554" s="340"/>
    </row>
    <row r="555" spans="3:15" ht="20.25" hidden="1">
      <c r="C555" s="337">
        <f t="shared" si="6"/>
        <v>40212</v>
      </c>
      <c r="E555" s="338"/>
      <c r="F555" s="338"/>
      <c r="G555" s="338"/>
      <c r="H555" s="81">
        <v>43517</v>
      </c>
      <c r="I555" s="338"/>
      <c r="J555" s="81">
        <v>43517</v>
      </c>
      <c r="K555" s="338"/>
      <c r="L555" s="338"/>
      <c r="M555" s="339"/>
      <c r="N555" s="340"/>
      <c r="O555" s="340"/>
    </row>
    <row r="556" spans="3:15" ht="20.25" hidden="1">
      <c r="C556" s="337">
        <f t="shared" si="6"/>
        <v>40213</v>
      </c>
      <c r="E556" s="338"/>
      <c r="F556" s="338"/>
      <c r="G556" s="338"/>
      <c r="H556" s="81">
        <v>43518</v>
      </c>
      <c r="I556" s="338"/>
      <c r="J556" s="81">
        <v>43518</v>
      </c>
      <c r="K556" s="338"/>
      <c r="L556" s="338"/>
      <c r="M556" s="339"/>
      <c r="N556" s="340"/>
      <c r="O556" s="340"/>
    </row>
    <row r="557" spans="3:15" ht="20.25" hidden="1">
      <c r="C557" s="337">
        <f t="shared" si="6"/>
        <v>40214</v>
      </c>
      <c r="E557" s="338"/>
      <c r="F557" s="338"/>
      <c r="G557" s="338"/>
      <c r="H557" s="81">
        <v>43519</v>
      </c>
      <c r="I557" s="338"/>
      <c r="J557" s="81">
        <v>43519</v>
      </c>
      <c r="K557" s="338"/>
      <c r="L557" s="338"/>
      <c r="M557" s="339"/>
      <c r="N557" s="340"/>
      <c r="O557" s="340"/>
    </row>
    <row r="558" spans="3:15" ht="20.25" hidden="1">
      <c r="C558" s="337">
        <f t="shared" si="6"/>
        <v>40215</v>
      </c>
      <c r="E558" s="338"/>
      <c r="F558" s="338"/>
      <c r="G558" s="338"/>
      <c r="H558" s="81">
        <v>43520</v>
      </c>
      <c r="I558" s="338"/>
      <c r="J558" s="81">
        <v>43520</v>
      </c>
      <c r="K558" s="338"/>
      <c r="L558" s="338"/>
      <c r="M558" s="339"/>
      <c r="N558" s="340"/>
      <c r="O558" s="340"/>
    </row>
    <row r="559" spans="3:15" ht="20.25" hidden="1">
      <c r="C559" s="337">
        <f t="shared" si="6"/>
        <v>40216</v>
      </c>
      <c r="E559" s="338"/>
      <c r="F559" s="338"/>
      <c r="G559" s="338"/>
      <c r="H559" s="81">
        <v>43521</v>
      </c>
      <c r="I559" s="338"/>
      <c r="J559" s="81">
        <v>43521</v>
      </c>
      <c r="K559" s="338"/>
      <c r="L559" s="338"/>
      <c r="M559" s="339"/>
      <c r="N559" s="340"/>
      <c r="O559" s="340"/>
    </row>
    <row r="560" spans="3:15" ht="20.25" hidden="1">
      <c r="C560" s="337">
        <f t="shared" si="6"/>
        <v>40217</v>
      </c>
      <c r="E560" s="338"/>
      <c r="F560" s="338"/>
      <c r="G560" s="338"/>
      <c r="H560" s="81">
        <v>43522</v>
      </c>
      <c r="I560" s="338"/>
      <c r="J560" s="81">
        <v>43522</v>
      </c>
      <c r="K560" s="338"/>
      <c r="L560" s="338"/>
      <c r="M560" s="339"/>
      <c r="N560" s="340"/>
      <c r="O560" s="340"/>
    </row>
    <row r="561" spans="3:15" ht="20.25" hidden="1">
      <c r="C561" s="337">
        <f t="shared" si="6"/>
        <v>40218</v>
      </c>
      <c r="E561" s="338"/>
      <c r="F561" s="338"/>
      <c r="G561" s="338"/>
      <c r="H561" s="81">
        <v>43523</v>
      </c>
      <c r="I561" s="338"/>
      <c r="J561" s="81">
        <v>43523</v>
      </c>
      <c r="K561" s="338"/>
      <c r="L561" s="338"/>
      <c r="M561" s="339"/>
      <c r="N561" s="340"/>
      <c r="O561" s="340"/>
    </row>
    <row r="562" spans="3:15" ht="20.25" hidden="1">
      <c r="C562" s="337">
        <f t="shared" si="6"/>
        <v>40219</v>
      </c>
      <c r="E562" s="338"/>
      <c r="F562" s="338"/>
      <c r="G562" s="338"/>
      <c r="H562" s="81">
        <v>43524</v>
      </c>
      <c r="I562" s="338"/>
      <c r="J562" s="81">
        <v>43524</v>
      </c>
      <c r="K562" s="338"/>
      <c r="L562" s="338"/>
      <c r="M562" s="339"/>
      <c r="N562" s="340"/>
      <c r="O562" s="340"/>
    </row>
    <row r="563" spans="3:15" ht="20.25" hidden="1">
      <c r="C563" s="337">
        <f t="shared" si="6"/>
        <v>40220</v>
      </c>
      <c r="E563" s="338"/>
      <c r="F563" s="338"/>
      <c r="G563" s="338"/>
      <c r="H563" s="81">
        <v>43525</v>
      </c>
      <c r="I563" s="338"/>
      <c r="J563" s="81">
        <v>43525</v>
      </c>
      <c r="K563" s="338"/>
      <c r="L563" s="338"/>
      <c r="M563" s="339"/>
      <c r="N563" s="340"/>
      <c r="O563" s="340"/>
    </row>
    <row r="564" spans="3:15" ht="20.25" hidden="1">
      <c r="C564" s="337">
        <f t="shared" si="6"/>
        <v>40221</v>
      </c>
      <c r="E564" s="338"/>
      <c r="F564" s="338"/>
      <c r="G564" s="338"/>
      <c r="H564" s="81">
        <v>43526</v>
      </c>
      <c r="I564" s="338"/>
      <c r="J564" s="81">
        <v>43526</v>
      </c>
      <c r="K564" s="338"/>
      <c r="L564" s="338"/>
      <c r="M564" s="339"/>
      <c r="N564" s="340"/>
      <c r="O564" s="340"/>
    </row>
    <row r="565" spans="3:15" ht="20.25" hidden="1">
      <c r="C565" s="337">
        <f t="shared" si="6"/>
        <v>40222</v>
      </c>
      <c r="E565" s="338"/>
      <c r="F565" s="338"/>
      <c r="G565" s="338"/>
      <c r="H565" s="81">
        <v>43527</v>
      </c>
      <c r="I565" s="338"/>
      <c r="J565" s="81">
        <v>43527</v>
      </c>
      <c r="K565" s="338"/>
      <c r="L565" s="338"/>
      <c r="M565" s="339"/>
      <c r="N565" s="340"/>
      <c r="O565" s="340"/>
    </row>
    <row r="566" spans="3:15" ht="20.25" hidden="1">
      <c r="C566" s="337">
        <f t="shared" si="6"/>
        <v>40223</v>
      </c>
      <c r="E566" s="338"/>
      <c r="F566" s="338"/>
      <c r="G566" s="338"/>
      <c r="H566" s="81">
        <v>43528</v>
      </c>
      <c r="I566" s="338"/>
      <c r="J566" s="81">
        <v>43528</v>
      </c>
      <c r="K566" s="338"/>
      <c r="L566" s="338"/>
      <c r="M566" s="339"/>
      <c r="N566" s="340"/>
      <c r="O566" s="340"/>
    </row>
    <row r="567" spans="3:15" ht="20.25" hidden="1">
      <c r="C567" s="337">
        <f t="shared" si="6"/>
        <v>40224</v>
      </c>
      <c r="E567" s="338"/>
      <c r="F567" s="338"/>
      <c r="G567" s="338"/>
      <c r="H567" s="81">
        <v>43529</v>
      </c>
      <c r="I567" s="338"/>
      <c r="J567" s="81">
        <v>43529</v>
      </c>
      <c r="K567" s="338"/>
      <c r="L567" s="338"/>
      <c r="M567" s="339"/>
      <c r="N567" s="340"/>
      <c r="O567" s="340"/>
    </row>
    <row r="568" spans="3:15" ht="20.25" hidden="1">
      <c r="C568" s="337">
        <f t="shared" si="6"/>
        <v>40225</v>
      </c>
      <c r="E568" s="338"/>
      <c r="F568" s="338"/>
      <c r="G568" s="338"/>
      <c r="H568" s="81">
        <v>43530</v>
      </c>
      <c r="I568" s="338"/>
      <c r="J568" s="81">
        <v>43530</v>
      </c>
      <c r="K568" s="338"/>
      <c r="L568" s="338"/>
      <c r="M568" s="339"/>
      <c r="N568" s="340"/>
      <c r="O568" s="340"/>
    </row>
    <row r="569" spans="3:15" ht="20.25" hidden="1">
      <c r="C569" s="337">
        <f t="shared" si="6"/>
        <v>40226</v>
      </c>
      <c r="E569" s="338"/>
      <c r="F569" s="338"/>
      <c r="G569" s="338"/>
      <c r="H569" s="81">
        <v>43531</v>
      </c>
      <c r="I569" s="338"/>
      <c r="J569" s="81">
        <v>43531</v>
      </c>
      <c r="K569" s="338"/>
      <c r="L569" s="338"/>
      <c r="M569" s="339"/>
      <c r="N569" s="340"/>
      <c r="O569" s="340"/>
    </row>
    <row r="570" spans="3:15" ht="20.25" hidden="1">
      <c r="C570" s="337">
        <f t="shared" si="6"/>
        <v>40227</v>
      </c>
      <c r="E570" s="338"/>
      <c r="F570" s="338"/>
      <c r="G570" s="338"/>
      <c r="H570" s="81">
        <v>43532</v>
      </c>
      <c r="I570" s="338"/>
      <c r="J570" s="81">
        <v>43532</v>
      </c>
      <c r="K570" s="338"/>
      <c r="L570" s="338"/>
      <c r="M570" s="339"/>
      <c r="N570" s="340"/>
      <c r="O570" s="340"/>
    </row>
    <row r="571" spans="3:15" ht="20.25" hidden="1">
      <c r="C571" s="337">
        <f t="shared" si="6"/>
        <v>40228</v>
      </c>
      <c r="E571" s="338"/>
      <c r="F571" s="338"/>
      <c r="G571" s="338"/>
      <c r="H571" s="81">
        <v>43533</v>
      </c>
      <c r="I571" s="338"/>
      <c r="J571" s="81">
        <v>43533</v>
      </c>
      <c r="K571" s="338"/>
      <c r="L571" s="338"/>
      <c r="M571" s="339"/>
      <c r="N571" s="340"/>
      <c r="O571" s="340"/>
    </row>
    <row r="572" spans="3:15" ht="20.25" hidden="1">
      <c r="C572" s="337">
        <f t="shared" si="6"/>
        <v>40229</v>
      </c>
      <c r="E572" s="338"/>
      <c r="F572" s="338"/>
      <c r="G572" s="338"/>
      <c r="H572" s="81">
        <v>43534</v>
      </c>
      <c r="I572" s="338"/>
      <c r="J572" s="81">
        <v>43534</v>
      </c>
      <c r="K572" s="338"/>
      <c r="L572" s="338"/>
      <c r="M572" s="339"/>
      <c r="N572" s="340"/>
      <c r="O572" s="340"/>
    </row>
    <row r="573" spans="3:15" ht="20.25" hidden="1">
      <c r="C573" s="337">
        <f t="shared" si="6"/>
        <v>40230</v>
      </c>
      <c r="E573" s="338"/>
      <c r="F573" s="338"/>
      <c r="G573" s="338"/>
      <c r="H573" s="81">
        <v>43535</v>
      </c>
      <c r="I573" s="338"/>
      <c r="J573" s="81">
        <v>43535</v>
      </c>
      <c r="K573" s="338"/>
      <c r="L573" s="338"/>
      <c r="M573" s="339"/>
      <c r="N573" s="340"/>
      <c r="O573" s="340"/>
    </row>
    <row r="574" spans="3:15" ht="20.25" hidden="1">
      <c r="C574" s="337">
        <f t="shared" si="6"/>
        <v>40231</v>
      </c>
      <c r="E574" s="338"/>
      <c r="F574" s="338"/>
      <c r="G574" s="338"/>
      <c r="H574" s="81">
        <v>43536</v>
      </c>
      <c r="I574" s="338"/>
      <c r="J574" s="81">
        <v>43536</v>
      </c>
      <c r="K574" s="338"/>
      <c r="L574" s="338"/>
      <c r="M574" s="339"/>
      <c r="N574" s="340"/>
      <c r="O574" s="340"/>
    </row>
    <row r="575" spans="3:15" ht="20.25" hidden="1">
      <c r="C575" s="337">
        <f t="shared" si="6"/>
        <v>40232</v>
      </c>
      <c r="E575" s="338"/>
      <c r="F575" s="338"/>
      <c r="G575" s="338"/>
      <c r="H575" s="81">
        <v>43537</v>
      </c>
      <c r="I575" s="338"/>
      <c r="J575" s="81">
        <v>43537</v>
      </c>
      <c r="K575" s="338"/>
      <c r="L575" s="338"/>
      <c r="M575" s="339"/>
      <c r="N575" s="340"/>
      <c r="O575" s="340"/>
    </row>
    <row r="576" spans="3:15" ht="20.25" hidden="1">
      <c r="C576" s="337">
        <f t="shared" si="6"/>
        <v>40233</v>
      </c>
      <c r="E576" s="338"/>
      <c r="F576" s="338"/>
      <c r="G576" s="338"/>
      <c r="H576" s="81">
        <v>43538</v>
      </c>
      <c r="I576" s="338"/>
      <c r="J576" s="81">
        <v>43538</v>
      </c>
      <c r="K576" s="338"/>
      <c r="L576" s="338"/>
      <c r="M576" s="339"/>
      <c r="N576" s="340"/>
      <c r="O576" s="340"/>
    </row>
    <row r="577" spans="3:15" ht="20.25" hidden="1">
      <c r="C577" s="337">
        <f t="shared" si="6"/>
        <v>40234</v>
      </c>
      <c r="E577" s="338"/>
      <c r="F577" s="338"/>
      <c r="G577" s="338"/>
      <c r="H577" s="81">
        <v>43539</v>
      </c>
      <c r="I577" s="338"/>
      <c r="J577" s="81">
        <v>43539</v>
      </c>
      <c r="K577" s="338"/>
      <c r="L577" s="338"/>
      <c r="M577" s="339"/>
      <c r="N577" s="340"/>
      <c r="O577" s="340"/>
    </row>
    <row r="578" spans="3:15" ht="20.25" hidden="1">
      <c r="C578" s="337">
        <f t="shared" si="6"/>
        <v>40235</v>
      </c>
      <c r="E578" s="338"/>
      <c r="F578" s="338"/>
      <c r="G578" s="338"/>
      <c r="H578" s="81">
        <v>43540</v>
      </c>
      <c r="I578" s="338"/>
      <c r="J578" s="81">
        <v>43540</v>
      </c>
      <c r="K578" s="338"/>
      <c r="L578" s="338"/>
      <c r="M578" s="339"/>
      <c r="N578" s="340"/>
      <c r="O578" s="340"/>
    </row>
    <row r="579" spans="3:15" ht="20.25" hidden="1">
      <c r="C579" s="337">
        <f t="shared" si="6"/>
        <v>40236</v>
      </c>
      <c r="E579" s="338"/>
      <c r="F579" s="338"/>
      <c r="G579" s="338"/>
      <c r="H579" s="81">
        <v>43541</v>
      </c>
      <c r="I579" s="338"/>
      <c r="J579" s="81">
        <v>43541</v>
      </c>
      <c r="K579" s="338"/>
      <c r="L579" s="338"/>
      <c r="M579" s="339"/>
      <c r="N579" s="340"/>
      <c r="O579" s="340"/>
    </row>
    <row r="580" spans="3:15" ht="20.25" hidden="1">
      <c r="C580" s="337">
        <f t="shared" si="6"/>
        <v>40237</v>
      </c>
      <c r="E580" s="338"/>
      <c r="F580" s="338"/>
      <c r="G580" s="338"/>
      <c r="H580" s="81">
        <v>43542</v>
      </c>
      <c r="I580" s="338"/>
      <c r="J580" s="81">
        <v>43542</v>
      </c>
      <c r="K580" s="338"/>
      <c r="L580" s="338"/>
      <c r="M580" s="339"/>
      <c r="N580" s="340"/>
      <c r="O580" s="340"/>
    </row>
    <row r="581" spans="3:15" ht="20.25" hidden="1">
      <c r="C581" s="337">
        <f t="shared" si="6"/>
        <v>40238</v>
      </c>
      <c r="E581" s="338"/>
      <c r="F581" s="338"/>
      <c r="G581" s="338"/>
      <c r="H581" s="81">
        <v>43543</v>
      </c>
      <c r="I581" s="338"/>
      <c r="J581" s="81">
        <v>43543</v>
      </c>
      <c r="K581" s="338"/>
      <c r="L581" s="338"/>
      <c r="M581" s="339"/>
      <c r="N581" s="340"/>
      <c r="O581" s="340"/>
    </row>
    <row r="582" spans="3:15" ht="20.25" hidden="1">
      <c r="C582" s="337">
        <f t="shared" si="6"/>
        <v>40239</v>
      </c>
      <c r="E582" s="338"/>
      <c r="F582" s="338"/>
      <c r="G582" s="338"/>
      <c r="H582" s="81">
        <v>43544</v>
      </c>
      <c r="I582" s="338"/>
      <c r="J582" s="81">
        <v>43544</v>
      </c>
      <c r="K582" s="338"/>
      <c r="L582" s="338"/>
      <c r="M582" s="339"/>
      <c r="N582" s="340"/>
      <c r="O582" s="340"/>
    </row>
    <row r="583" spans="3:15" ht="20.25" hidden="1">
      <c r="C583" s="337">
        <f t="shared" si="6"/>
        <v>40240</v>
      </c>
      <c r="E583" s="338"/>
      <c r="F583" s="338"/>
      <c r="G583" s="338"/>
      <c r="H583" s="81">
        <v>43545</v>
      </c>
      <c r="I583" s="338"/>
      <c r="J583" s="81">
        <v>43545</v>
      </c>
      <c r="K583" s="338"/>
      <c r="L583" s="338"/>
      <c r="M583" s="339"/>
      <c r="N583" s="340"/>
      <c r="O583" s="340"/>
    </row>
    <row r="584" spans="3:15" ht="20.25" hidden="1">
      <c r="C584" s="337">
        <f t="shared" si="6"/>
        <v>40241</v>
      </c>
      <c r="E584" s="338"/>
      <c r="F584" s="338"/>
      <c r="G584" s="338"/>
      <c r="H584" s="81">
        <v>43546</v>
      </c>
      <c r="I584" s="338"/>
      <c r="J584" s="81">
        <v>43546</v>
      </c>
      <c r="K584" s="338"/>
      <c r="L584" s="338"/>
      <c r="M584" s="339"/>
      <c r="N584" s="340"/>
      <c r="O584" s="340"/>
    </row>
    <row r="585" spans="3:15" ht="20.25" hidden="1">
      <c r="C585" s="337">
        <f t="shared" si="6"/>
        <v>40242</v>
      </c>
      <c r="E585" s="338"/>
      <c r="F585" s="338"/>
      <c r="G585" s="338"/>
      <c r="H585" s="81">
        <v>43547</v>
      </c>
      <c r="I585" s="338"/>
      <c r="J585" s="81">
        <v>43547</v>
      </c>
      <c r="K585" s="338"/>
      <c r="L585" s="338"/>
      <c r="M585" s="339"/>
      <c r="N585" s="340"/>
      <c r="O585" s="340"/>
    </row>
    <row r="586" spans="3:15" ht="20.25" hidden="1">
      <c r="C586" s="337">
        <f t="shared" si="6"/>
        <v>40243</v>
      </c>
      <c r="E586" s="338"/>
      <c r="F586" s="338"/>
      <c r="G586" s="338"/>
      <c r="H586" s="81">
        <v>43548</v>
      </c>
      <c r="I586" s="338"/>
      <c r="J586" s="81">
        <v>43548</v>
      </c>
      <c r="K586" s="338"/>
      <c r="L586" s="338"/>
      <c r="M586" s="339"/>
      <c r="N586" s="340"/>
      <c r="O586" s="340"/>
    </row>
    <row r="587" spans="3:15" ht="20.25" hidden="1">
      <c r="C587" s="337">
        <f t="shared" si="6"/>
        <v>40244</v>
      </c>
      <c r="E587" s="338"/>
      <c r="F587" s="338"/>
      <c r="G587" s="338"/>
      <c r="H587" s="81">
        <v>43549</v>
      </c>
      <c r="I587" s="338"/>
      <c r="J587" s="81">
        <v>43549</v>
      </c>
      <c r="K587" s="338"/>
      <c r="L587" s="338"/>
      <c r="M587" s="339"/>
      <c r="N587" s="340"/>
      <c r="O587" s="340"/>
    </row>
    <row r="588" spans="3:15" ht="20.25" hidden="1">
      <c r="C588" s="337">
        <f t="shared" si="6"/>
        <v>40245</v>
      </c>
      <c r="E588" s="338"/>
      <c r="F588" s="338"/>
      <c r="G588" s="338"/>
      <c r="H588" s="81">
        <v>43550</v>
      </c>
      <c r="I588" s="338"/>
      <c r="J588" s="81">
        <v>43550</v>
      </c>
      <c r="K588" s="338"/>
      <c r="L588" s="338"/>
      <c r="M588" s="339"/>
      <c r="N588" s="340"/>
      <c r="O588" s="340"/>
    </row>
    <row r="589" spans="3:15" ht="20.25" hidden="1">
      <c r="C589" s="337">
        <f t="shared" si="6"/>
        <v>40246</v>
      </c>
      <c r="E589" s="338"/>
      <c r="F589" s="338"/>
      <c r="G589" s="338"/>
      <c r="H589" s="81">
        <v>43551</v>
      </c>
      <c r="I589" s="338"/>
      <c r="J589" s="81">
        <v>43551</v>
      </c>
      <c r="K589" s="338"/>
      <c r="L589" s="338"/>
      <c r="M589" s="339"/>
      <c r="N589" s="340"/>
      <c r="O589" s="340"/>
    </row>
    <row r="590" spans="3:15" ht="20.25" hidden="1">
      <c r="C590" s="337">
        <f t="shared" si="6"/>
        <v>40247</v>
      </c>
      <c r="E590" s="338"/>
      <c r="F590" s="338"/>
      <c r="G590" s="338"/>
      <c r="H590" s="81">
        <v>43552</v>
      </c>
      <c r="I590" s="338"/>
      <c r="J590" s="81">
        <v>43552</v>
      </c>
      <c r="K590" s="338"/>
      <c r="L590" s="338"/>
      <c r="M590" s="339"/>
      <c r="N590" s="340"/>
      <c r="O590" s="340"/>
    </row>
    <row r="591" spans="3:15" ht="20.25" hidden="1">
      <c r="C591" s="337">
        <f t="shared" si="6"/>
        <v>40248</v>
      </c>
      <c r="E591" s="338"/>
      <c r="F591" s="338"/>
      <c r="G591" s="338"/>
      <c r="H591" s="81">
        <v>43553</v>
      </c>
      <c r="I591" s="338"/>
      <c r="J591" s="81">
        <v>43553</v>
      </c>
      <c r="K591" s="338"/>
      <c r="L591" s="338"/>
      <c r="M591" s="339"/>
      <c r="N591" s="340"/>
      <c r="O591" s="340"/>
    </row>
    <row r="592" spans="3:15" ht="20.25" hidden="1">
      <c r="C592" s="337">
        <f t="shared" si="6"/>
        <v>40249</v>
      </c>
      <c r="E592" s="338"/>
      <c r="F592" s="338"/>
      <c r="G592" s="338"/>
      <c r="H592" s="81">
        <v>43554</v>
      </c>
      <c r="I592" s="338"/>
      <c r="J592" s="81">
        <v>43554</v>
      </c>
      <c r="K592" s="338"/>
      <c r="L592" s="338"/>
      <c r="M592" s="339"/>
      <c r="N592" s="340"/>
      <c r="O592" s="340"/>
    </row>
    <row r="593" spans="3:15" ht="20.25" hidden="1">
      <c r="C593" s="337">
        <f t="shared" si="6"/>
        <v>40250</v>
      </c>
      <c r="E593" s="338"/>
      <c r="F593" s="338"/>
      <c r="G593" s="338"/>
      <c r="H593" s="81">
        <v>43555</v>
      </c>
      <c r="I593" s="338"/>
      <c r="J593" s="81">
        <v>43555</v>
      </c>
      <c r="K593" s="338"/>
      <c r="L593" s="338"/>
      <c r="M593" s="339"/>
      <c r="N593" s="340"/>
      <c r="O593" s="340"/>
    </row>
    <row r="594" spans="3:15" ht="20.25" hidden="1">
      <c r="C594" s="337">
        <f t="shared" si="6"/>
        <v>40251</v>
      </c>
      <c r="E594" s="338"/>
      <c r="F594" s="338"/>
      <c r="G594" s="338"/>
      <c r="H594" s="81">
        <v>43556</v>
      </c>
      <c r="I594" s="338"/>
      <c r="J594" s="81">
        <v>43556</v>
      </c>
      <c r="K594" s="338"/>
      <c r="L594" s="338"/>
      <c r="M594" s="339"/>
      <c r="N594" s="340"/>
      <c r="O594" s="340"/>
    </row>
    <row r="595" spans="3:15" ht="20.25" hidden="1">
      <c r="C595" s="337">
        <f t="shared" si="6"/>
        <v>40252</v>
      </c>
      <c r="E595" s="338"/>
      <c r="F595" s="338"/>
      <c r="G595" s="338"/>
      <c r="H595" s="81">
        <v>43557</v>
      </c>
      <c r="I595" s="338"/>
      <c r="J595" s="81">
        <v>43557</v>
      </c>
      <c r="K595" s="338"/>
      <c r="L595" s="338"/>
      <c r="M595" s="339"/>
      <c r="N595" s="340"/>
      <c r="O595" s="340"/>
    </row>
    <row r="596" spans="3:15" ht="20.25" hidden="1">
      <c r="C596" s="337">
        <f t="shared" si="6"/>
        <v>40253</v>
      </c>
      <c r="E596" s="338"/>
      <c r="F596" s="338"/>
      <c r="G596" s="338"/>
      <c r="H596" s="81">
        <v>43558</v>
      </c>
      <c r="I596" s="338"/>
      <c r="J596" s="81">
        <v>43558</v>
      </c>
      <c r="K596" s="338"/>
      <c r="L596" s="338"/>
      <c r="M596" s="339"/>
      <c r="N596" s="340"/>
      <c r="O596" s="340"/>
    </row>
    <row r="597" spans="3:15" ht="20.25" hidden="1">
      <c r="C597" s="337">
        <f t="shared" si="6"/>
        <v>40254</v>
      </c>
      <c r="E597" s="338"/>
      <c r="F597" s="338"/>
      <c r="G597" s="338"/>
      <c r="H597" s="81">
        <v>43559</v>
      </c>
      <c r="I597" s="338"/>
      <c r="J597" s="81">
        <v>43559</v>
      </c>
      <c r="K597" s="338"/>
      <c r="L597" s="338"/>
      <c r="M597" s="339"/>
      <c r="N597" s="340"/>
      <c r="O597" s="340"/>
    </row>
    <row r="598" spans="3:15" ht="20.25" hidden="1">
      <c r="C598" s="337">
        <f t="shared" si="6"/>
        <v>40255</v>
      </c>
      <c r="E598" s="338"/>
      <c r="F598" s="338"/>
      <c r="G598" s="338"/>
      <c r="H598" s="81">
        <v>43560</v>
      </c>
      <c r="I598" s="338"/>
      <c r="J598" s="81">
        <v>43560</v>
      </c>
      <c r="K598" s="338"/>
      <c r="L598" s="338"/>
      <c r="M598" s="339"/>
      <c r="N598" s="340"/>
      <c r="O598" s="340"/>
    </row>
    <row r="599" spans="3:15" ht="20.25" hidden="1">
      <c r="C599" s="337">
        <f t="shared" si="6"/>
        <v>40256</v>
      </c>
      <c r="E599" s="338"/>
      <c r="F599" s="338"/>
      <c r="G599" s="338"/>
      <c r="H599" s="81">
        <v>43561</v>
      </c>
      <c r="I599" s="338"/>
      <c r="J599" s="81">
        <v>43561</v>
      </c>
      <c r="K599" s="338"/>
      <c r="L599" s="338"/>
      <c r="M599" s="339"/>
      <c r="N599" s="340"/>
      <c r="O599" s="340"/>
    </row>
    <row r="600" spans="3:15" ht="20.25" hidden="1">
      <c r="C600" s="337">
        <f t="shared" si="6"/>
        <v>40257</v>
      </c>
      <c r="E600" s="338"/>
      <c r="F600" s="338"/>
      <c r="G600" s="338"/>
      <c r="H600" s="81">
        <v>43562</v>
      </c>
      <c r="I600" s="338"/>
      <c r="J600" s="81">
        <v>43562</v>
      </c>
      <c r="K600" s="338"/>
      <c r="L600" s="338"/>
      <c r="M600" s="339"/>
      <c r="N600" s="340"/>
      <c r="O600" s="340"/>
    </row>
    <row r="601" spans="3:15" ht="20.25" hidden="1">
      <c r="C601" s="337">
        <f t="shared" si="6"/>
        <v>40258</v>
      </c>
      <c r="E601" s="338"/>
      <c r="F601" s="338"/>
      <c r="G601" s="338"/>
      <c r="H601" s="81">
        <v>43563</v>
      </c>
      <c r="I601" s="338"/>
      <c r="J601" s="81">
        <v>43563</v>
      </c>
      <c r="K601" s="338"/>
      <c r="L601" s="338"/>
      <c r="M601" s="339"/>
      <c r="N601" s="340"/>
      <c r="O601" s="340"/>
    </row>
    <row r="602" spans="3:15" ht="20.25" hidden="1">
      <c r="C602" s="337">
        <f t="shared" si="6"/>
        <v>40259</v>
      </c>
      <c r="E602" s="338"/>
      <c r="F602" s="338"/>
      <c r="G602" s="338"/>
      <c r="H602" s="81">
        <v>43564</v>
      </c>
      <c r="I602" s="338"/>
      <c r="J602" s="81">
        <v>43564</v>
      </c>
      <c r="K602" s="338"/>
      <c r="L602" s="338"/>
      <c r="M602" s="339"/>
      <c r="N602" s="340"/>
      <c r="O602" s="340"/>
    </row>
    <row r="603" spans="3:15" ht="20.25" hidden="1">
      <c r="C603" s="337">
        <f t="shared" si="6"/>
        <v>40260</v>
      </c>
      <c r="E603" s="338"/>
      <c r="F603" s="338"/>
      <c r="G603" s="338"/>
      <c r="H603" s="81">
        <v>43565</v>
      </c>
      <c r="I603" s="338"/>
      <c r="J603" s="81">
        <v>43565</v>
      </c>
      <c r="K603" s="338"/>
      <c r="L603" s="338"/>
      <c r="M603" s="339"/>
      <c r="N603" s="340"/>
      <c r="O603" s="340"/>
    </row>
    <row r="604" spans="3:15" ht="20.25" hidden="1">
      <c r="C604" s="337">
        <f t="shared" si="6"/>
        <v>40261</v>
      </c>
      <c r="E604" s="338"/>
      <c r="F604" s="338"/>
      <c r="G604" s="338"/>
      <c r="H604" s="81">
        <v>43566</v>
      </c>
      <c r="I604" s="338"/>
      <c r="J604" s="81">
        <v>43566</v>
      </c>
      <c r="K604" s="338"/>
      <c r="L604" s="338"/>
      <c r="M604" s="339"/>
      <c r="N604" s="340"/>
      <c r="O604" s="340"/>
    </row>
    <row r="605" spans="3:15" ht="20.25" hidden="1">
      <c r="C605" s="337">
        <f t="shared" si="6"/>
        <v>40262</v>
      </c>
      <c r="E605" s="338"/>
      <c r="F605" s="338"/>
      <c r="G605" s="338"/>
      <c r="H605" s="81">
        <v>43567</v>
      </c>
      <c r="I605" s="338"/>
      <c r="J605" s="81">
        <v>43567</v>
      </c>
      <c r="K605" s="338"/>
      <c r="L605" s="338"/>
      <c r="M605" s="339"/>
      <c r="N605" s="340"/>
      <c r="O605" s="340"/>
    </row>
    <row r="606" spans="3:15" ht="20.25" hidden="1">
      <c r="C606" s="337">
        <f t="shared" si="6"/>
        <v>40263</v>
      </c>
      <c r="E606" s="338"/>
      <c r="F606" s="338"/>
      <c r="G606" s="338"/>
      <c r="H606" s="81">
        <v>43568</v>
      </c>
      <c r="I606" s="338"/>
      <c r="J606" s="81">
        <v>43568</v>
      </c>
      <c r="K606" s="338"/>
      <c r="L606" s="338"/>
      <c r="M606" s="339"/>
      <c r="N606" s="340"/>
      <c r="O606" s="340"/>
    </row>
    <row r="607" spans="3:15" ht="20.25" hidden="1">
      <c r="C607" s="337">
        <f t="shared" ref="C607:C670" si="7">+C606+1</f>
        <v>40264</v>
      </c>
      <c r="E607" s="338"/>
      <c r="F607" s="338"/>
      <c r="G607" s="338"/>
      <c r="H607" s="81">
        <v>43569</v>
      </c>
      <c r="I607" s="338"/>
      <c r="J607" s="81">
        <v>43569</v>
      </c>
      <c r="K607" s="338"/>
      <c r="L607" s="338"/>
      <c r="M607" s="339"/>
      <c r="N607" s="340"/>
      <c r="O607" s="340"/>
    </row>
    <row r="608" spans="3:15" ht="20.25" hidden="1">
      <c r="C608" s="337">
        <f t="shared" si="7"/>
        <v>40265</v>
      </c>
      <c r="E608" s="338"/>
      <c r="F608" s="338"/>
      <c r="G608" s="338"/>
      <c r="H608" s="81">
        <v>43570</v>
      </c>
      <c r="I608" s="338"/>
      <c r="J608" s="81">
        <v>43570</v>
      </c>
      <c r="K608" s="338"/>
      <c r="L608" s="338"/>
      <c r="M608" s="339"/>
      <c r="N608" s="340"/>
      <c r="O608" s="340"/>
    </row>
    <row r="609" spans="3:15" ht="20.25" hidden="1">
      <c r="C609" s="337">
        <f t="shared" si="7"/>
        <v>40266</v>
      </c>
      <c r="E609" s="338"/>
      <c r="F609" s="338"/>
      <c r="G609" s="338"/>
      <c r="H609" s="81">
        <v>43571</v>
      </c>
      <c r="I609" s="338"/>
      <c r="J609" s="81">
        <v>43571</v>
      </c>
      <c r="K609" s="338"/>
      <c r="L609" s="338"/>
      <c r="M609" s="339"/>
      <c r="N609" s="340"/>
      <c r="O609" s="340"/>
    </row>
    <row r="610" spans="3:15" ht="20.25" hidden="1">
      <c r="C610" s="337">
        <f t="shared" si="7"/>
        <v>40267</v>
      </c>
      <c r="E610" s="338"/>
      <c r="F610" s="338"/>
      <c r="G610" s="338"/>
      <c r="H610" s="81">
        <v>43572</v>
      </c>
      <c r="I610" s="338"/>
      <c r="J610" s="81">
        <v>43572</v>
      </c>
      <c r="K610" s="338"/>
      <c r="L610" s="338"/>
      <c r="M610" s="339"/>
      <c r="N610" s="340"/>
      <c r="O610" s="340"/>
    </row>
    <row r="611" spans="3:15" ht="20.25" hidden="1">
      <c r="C611" s="337">
        <f t="shared" si="7"/>
        <v>40268</v>
      </c>
      <c r="E611" s="338"/>
      <c r="F611" s="338"/>
      <c r="G611" s="338"/>
      <c r="H611" s="81">
        <v>43573</v>
      </c>
      <c r="I611" s="338"/>
      <c r="J611" s="81">
        <v>43573</v>
      </c>
      <c r="K611" s="338"/>
      <c r="L611" s="338"/>
      <c r="M611" s="339"/>
      <c r="N611" s="340"/>
      <c r="O611" s="340"/>
    </row>
    <row r="612" spans="3:15" ht="20.25" hidden="1">
      <c r="C612" s="337">
        <f t="shared" si="7"/>
        <v>40269</v>
      </c>
      <c r="E612" s="338"/>
      <c r="F612" s="338"/>
      <c r="G612" s="338"/>
      <c r="H612" s="81">
        <v>43574</v>
      </c>
      <c r="I612" s="338"/>
      <c r="J612" s="81">
        <v>43574</v>
      </c>
      <c r="K612" s="338"/>
      <c r="L612" s="338"/>
      <c r="M612" s="339"/>
      <c r="N612" s="340"/>
      <c r="O612" s="340"/>
    </row>
    <row r="613" spans="3:15" ht="20.25" hidden="1">
      <c r="C613" s="337">
        <f t="shared" si="7"/>
        <v>40270</v>
      </c>
      <c r="E613" s="338"/>
      <c r="F613" s="338"/>
      <c r="G613" s="338"/>
      <c r="H613" s="81">
        <v>43575</v>
      </c>
      <c r="I613" s="338"/>
      <c r="J613" s="81">
        <v>43575</v>
      </c>
      <c r="K613" s="338"/>
      <c r="L613" s="338"/>
      <c r="M613" s="339"/>
      <c r="N613" s="340"/>
      <c r="O613" s="340"/>
    </row>
    <row r="614" spans="3:15" ht="20.25" hidden="1">
      <c r="C614" s="337">
        <f t="shared" si="7"/>
        <v>40271</v>
      </c>
      <c r="E614" s="338"/>
      <c r="F614" s="338"/>
      <c r="G614" s="338"/>
      <c r="H614" s="81">
        <v>43576</v>
      </c>
      <c r="I614" s="338"/>
      <c r="J614" s="81">
        <v>43576</v>
      </c>
      <c r="K614" s="338"/>
      <c r="L614" s="338"/>
      <c r="M614" s="339"/>
      <c r="N614" s="340"/>
      <c r="O614" s="340"/>
    </row>
    <row r="615" spans="3:15" ht="20.25" hidden="1">
      <c r="C615" s="337">
        <f t="shared" si="7"/>
        <v>40272</v>
      </c>
      <c r="E615" s="338"/>
      <c r="F615" s="338"/>
      <c r="G615" s="338"/>
      <c r="H615" s="81">
        <v>43577</v>
      </c>
      <c r="I615" s="338"/>
      <c r="J615" s="81">
        <v>43577</v>
      </c>
      <c r="K615" s="338"/>
      <c r="L615" s="338"/>
      <c r="M615" s="339"/>
      <c r="N615" s="340"/>
      <c r="O615" s="340"/>
    </row>
    <row r="616" spans="3:15" ht="20.25" hidden="1">
      <c r="C616" s="337">
        <f t="shared" si="7"/>
        <v>40273</v>
      </c>
      <c r="E616" s="338"/>
      <c r="F616" s="338"/>
      <c r="G616" s="338"/>
      <c r="H616" s="81">
        <v>43578</v>
      </c>
      <c r="I616" s="338"/>
      <c r="J616" s="81">
        <v>43578</v>
      </c>
      <c r="K616" s="338"/>
      <c r="L616" s="338"/>
      <c r="M616" s="339"/>
      <c r="N616" s="340"/>
      <c r="O616" s="340"/>
    </row>
    <row r="617" spans="3:15" ht="20.25" hidden="1">
      <c r="C617" s="337">
        <f t="shared" si="7"/>
        <v>40274</v>
      </c>
      <c r="E617" s="338"/>
      <c r="F617" s="338"/>
      <c r="G617" s="338"/>
      <c r="H617" s="81">
        <v>43579</v>
      </c>
      <c r="I617" s="338"/>
      <c r="J617" s="81">
        <v>43579</v>
      </c>
      <c r="K617" s="338"/>
      <c r="L617" s="338"/>
      <c r="M617" s="339"/>
      <c r="N617" s="340"/>
      <c r="O617" s="340"/>
    </row>
    <row r="618" spans="3:15" ht="20.25" hidden="1">
      <c r="C618" s="337">
        <f t="shared" si="7"/>
        <v>40275</v>
      </c>
      <c r="E618" s="338"/>
      <c r="F618" s="338"/>
      <c r="G618" s="338"/>
      <c r="H618" s="81">
        <v>43580</v>
      </c>
      <c r="I618" s="338"/>
      <c r="J618" s="81">
        <v>43580</v>
      </c>
      <c r="K618" s="338"/>
      <c r="L618" s="338"/>
      <c r="M618" s="339"/>
      <c r="N618" s="340"/>
      <c r="O618" s="340"/>
    </row>
    <row r="619" spans="3:15" ht="20.25" hidden="1">
      <c r="C619" s="337">
        <f t="shared" si="7"/>
        <v>40276</v>
      </c>
      <c r="E619" s="338"/>
      <c r="F619" s="338"/>
      <c r="G619" s="338"/>
      <c r="H619" s="81">
        <v>43581</v>
      </c>
      <c r="I619" s="338"/>
      <c r="J619" s="81">
        <v>43581</v>
      </c>
      <c r="K619" s="338"/>
      <c r="L619" s="338"/>
      <c r="M619" s="339"/>
      <c r="N619" s="340"/>
      <c r="O619" s="340"/>
    </row>
    <row r="620" spans="3:15" ht="20.25" hidden="1">
      <c r="C620" s="337">
        <f t="shared" si="7"/>
        <v>40277</v>
      </c>
      <c r="E620" s="338"/>
      <c r="F620" s="338"/>
      <c r="G620" s="338"/>
      <c r="H620" s="81">
        <v>43582</v>
      </c>
      <c r="I620" s="338"/>
      <c r="J620" s="81">
        <v>43582</v>
      </c>
      <c r="K620" s="338"/>
      <c r="L620" s="338"/>
      <c r="M620" s="339"/>
      <c r="N620" s="340"/>
      <c r="O620" s="340"/>
    </row>
    <row r="621" spans="3:15" ht="20.25" hidden="1">
      <c r="C621" s="337">
        <f t="shared" si="7"/>
        <v>40278</v>
      </c>
      <c r="E621" s="338"/>
      <c r="F621" s="338"/>
      <c r="G621" s="338"/>
      <c r="H621" s="81">
        <v>43583</v>
      </c>
      <c r="I621" s="338"/>
      <c r="J621" s="81">
        <v>43583</v>
      </c>
      <c r="K621" s="338"/>
      <c r="L621" s="338"/>
      <c r="M621" s="339"/>
      <c r="N621" s="340"/>
      <c r="O621" s="340"/>
    </row>
    <row r="622" spans="3:15" ht="20.25" hidden="1">
      <c r="C622" s="337">
        <f t="shared" si="7"/>
        <v>40279</v>
      </c>
      <c r="E622" s="338"/>
      <c r="F622" s="338"/>
      <c r="G622" s="338"/>
      <c r="H622" s="81">
        <v>43584</v>
      </c>
      <c r="I622" s="338"/>
      <c r="J622" s="81">
        <v>43584</v>
      </c>
      <c r="K622" s="338"/>
      <c r="L622" s="338"/>
      <c r="M622" s="339"/>
      <c r="N622" s="340"/>
      <c r="O622" s="340"/>
    </row>
    <row r="623" spans="3:15" ht="20.25" hidden="1">
      <c r="C623" s="337">
        <f t="shared" si="7"/>
        <v>40280</v>
      </c>
      <c r="E623" s="338"/>
      <c r="F623" s="338"/>
      <c r="G623" s="338"/>
      <c r="H623" s="81">
        <v>43585</v>
      </c>
      <c r="I623" s="338"/>
      <c r="J623" s="81">
        <v>43585</v>
      </c>
      <c r="K623" s="338"/>
      <c r="L623" s="338"/>
      <c r="M623" s="339"/>
      <c r="N623" s="340"/>
      <c r="O623" s="340"/>
    </row>
    <row r="624" spans="3:15" ht="20.25" hidden="1">
      <c r="C624" s="337">
        <f t="shared" si="7"/>
        <v>40281</v>
      </c>
      <c r="E624" s="338"/>
      <c r="F624" s="338"/>
      <c r="G624" s="338"/>
      <c r="H624" s="81">
        <v>43586</v>
      </c>
      <c r="I624" s="338"/>
      <c r="J624" s="81">
        <v>43586</v>
      </c>
      <c r="K624" s="338"/>
      <c r="L624" s="338"/>
      <c r="M624" s="339"/>
      <c r="N624" s="340"/>
      <c r="O624" s="340"/>
    </row>
    <row r="625" spans="3:15" ht="20.25" hidden="1">
      <c r="C625" s="337">
        <f t="shared" si="7"/>
        <v>40282</v>
      </c>
      <c r="E625" s="338"/>
      <c r="F625" s="338"/>
      <c r="G625" s="338"/>
      <c r="H625" s="81">
        <v>43587</v>
      </c>
      <c r="I625" s="338"/>
      <c r="J625" s="81">
        <v>43587</v>
      </c>
      <c r="K625" s="338"/>
      <c r="L625" s="338"/>
      <c r="M625" s="339"/>
      <c r="N625" s="340"/>
      <c r="O625" s="340"/>
    </row>
    <row r="626" spans="3:15" ht="20.25" hidden="1">
      <c r="C626" s="337">
        <f t="shared" si="7"/>
        <v>40283</v>
      </c>
      <c r="E626" s="338"/>
      <c r="F626" s="338"/>
      <c r="G626" s="338"/>
      <c r="H626" s="81">
        <v>43588</v>
      </c>
      <c r="I626" s="338"/>
      <c r="J626" s="81">
        <v>43588</v>
      </c>
      <c r="K626" s="338"/>
      <c r="L626" s="338"/>
      <c r="M626" s="339"/>
      <c r="N626" s="340"/>
      <c r="O626" s="340"/>
    </row>
    <row r="627" spans="3:15" ht="20.25" hidden="1">
      <c r="C627" s="337">
        <f t="shared" si="7"/>
        <v>40284</v>
      </c>
      <c r="E627" s="338"/>
      <c r="F627" s="338"/>
      <c r="G627" s="338"/>
      <c r="H627" s="81">
        <v>43589</v>
      </c>
      <c r="I627" s="338"/>
      <c r="J627" s="81">
        <v>43589</v>
      </c>
      <c r="K627" s="338"/>
      <c r="L627" s="338"/>
      <c r="M627" s="339"/>
      <c r="N627" s="340"/>
      <c r="O627" s="340"/>
    </row>
    <row r="628" spans="3:15" ht="20.25" hidden="1">
      <c r="C628" s="337">
        <f t="shared" si="7"/>
        <v>40285</v>
      </c>
      <c r="E628" s="338"/>
      <c r="F628" s="338"/>
      <c r="G628" s="338"/>
      <c r="H628" s="81">
        <v>43590</v>
      </c>
      <c r="I628" s="338"/>
      <c r="J628" s="81">
        <v>43590</v>
      </c>
      <c r="K628" s="338"/>
      <c r="L628" s="338"/>
      <c r="M628" s="339"/>
      <c r="N628" s="340"/>
      <c r="O628" s="340"/>
    </row>
    <row r="629" spans="3:15" ht="20.25" hidden="1">
      <c r="C629" s="337">
        <f t="shared" si="7"/>
        <v>40286</v>
      </c>
      <c r="E629" s="338"/>
      <c r="F629" s="338"/>
      <c r="G629" s="338"/>
      <c r="H629" s="81">
        <v>43591</v>
      </c>
      <c r="I629" s="338"/>
      <c r="J629" s="81">
        <v>43591</v>
      </c>
      <c r="K629" s="338"/>
      <c r="L629" s="338"/>
      <c r="M629" s="339"/>
      <c r="N629" s="340"/>
      <c r="O629" s="340"/>
    </row>
    <row r="630" spans="3:15" ht="20.25" hidden="1">
      <c r="C630" s="337">
        <f t="shared" si="7"/>
        <v>40287</v>
      </c>
      <c r="E630" s="338"/>
      <c r="F630" s="338"/>
      <c r="G630" s="338"/>
      <c r="H630" s="81">
        <v>43592</v>
      </c>
      <c r="I630" s="338"/>
      <c r="J630" s="81">
        <v>43592</v>
      </c>
      <c r="K630" s="338"/>
      <c r="L630" s="338"/>
      <c r="M630" s="339"/>
      <c r="N630" s="340"/>
      <c r="O630" s="340"/>
    </row>
    <row r="631" spans="3:15" ht="20.25" hidden="1">
      <c r="C631" s="337">
        <f t="shared" si="7"/>
        <v>40288</v>
      </c>
      <c r="E631" s="338"/>
      <c r="F631" s="338"/>
      <c r="G631" s="338"/>
      <c r="H631" s="81">
        <v>43593</v>
      </c>
      <c r="I631" s="338"/>
      <c r="J631" s="81">
        <v>43593</v>
      </c>
      <c r="K631" s="338"/>
      <c r="L631" s="338"/>
      <c r="M631" s="339"/>
      <c r="N631" s="340"/>
      <c r="O631" s="340"/>
    </row>
    <row r="632" spans="3:15" ht="20.25" hidden="1">
      <c r="C632" s="337">
        <f t="shared" si="7"/>
        <v>40289</v>
      </c>
      <c r="E632" s="338"/>
      <c r="F632" s="338"/>
      <c r="G632" s="338"/>
      <c r="H632" s="81">
        <v>43594</v>
      </c>
      <c r="I632" s="338"/>
      <c r="J632" s="81">
        <v>43594</v>
      </c>
      <c r="K632" s="338"/>
      <c r="L632" s="338"/>
      <c r="M632" s="339"/>
      <c r="N632" s="340"/>
      <c r="O632" s="340"/>
    </row>
    <row r="633" spans="3:15" ht="20.25" hidden="1">
      <c r="C633" s="337">
        <f t="shared" si="7"/>
        <v>40290</v>
      </c>
      <c r="E633" s="338"/>
      <c r="F633" s="338"/>
      <c r="G633" s="338"/>
      <c r="H633" s="81">
        <v>43595</v>
      </c>
      <c r="I633" s="338"/>
      <c r="J633" s="81">
        <v>43595</v>
      </c>
      <c r="K633" s="338"/>
      <c r="L633" s="338"/>
      <c r="M633" s="339"/>
      <c r="N633" s="340"/>
      <c r="O633" s="340"/>
    </row>
    <row r="634" spans="3:15" ht="20.25" hidden="1">
      <c r="C634" s="337">
        <f t="shared" si="7"/>
        <v>40291</v>
      </c>
      <c r="E634" s="338"/>
      <c r="F634" s="338"/>
      <c r="G634" s="338"/>
      <c r="H634" s="81">
        <v>43596</v>
      </c>
      <c r="I634" s="338"/>
      <c r="J634" s="81">
        <v>43596</v>
      </c>
      <c r="K634" s="338"/>
      <c r="L634" s="338"/>
      <c r="M634" s="339"/>
      <c r="N634" s="340"/>
      <c r="O634" s="340"/>
    </row>
    <row r="635" spans="3:15" ht="20.25" hidden="1">
      <c r="C635" s="337">
        <f t="shared" si="7"/>
        <v>40292</v>
      </c>
      <c r="E635" s="338"/>
      <c r="F635" s="338"/>
      <c r="G635" s="338"/>
      <c r="H635" s="81">
        <v>43597</v>
      </c>
      <c r="I635" s="338"/>
      <c r="J635" s="81">
        <v>43597</v>
      </c>
      <c r="K635" s="338"/>
      <c r="L635" s="338"/>
      <c r="M635" s="339"/>
      <c r="N635" s="340"/>
      <c r="O635" s="340"/>
    </row>
    <row r="636" spans="3:15" ht="20.25" hidden="1">
      <c r="C636" s="337">
        <f t="shared" si="7"/>
        <v>40293</v>
      </c>
      <c r="E636" s="338"/>
      <c r="F636" s="338"/>
      <c r="G636" s="338"/>
      <c r="H636" s="81">
        <v>43598</v>
      </c>
      <c r="I636" s="338"/>
      <c r="J636" s="81">
        <v>43598</v>
      </c>
      <c r="K636" s="338"/>
      <c r="L636" s="338"/>
      <c r="M636" s="339"/>
      <c r="N636" s="340"/>
      <c r="O636" s="340"/>
    </row>
    <row r="637" spans="3:15" ht="20.25" hidden="1">
      <c r="C637" s="337">
        <f t="shared" si="7"/>
        <v>40294</v>
      </c>
      <c r="E637" s="338"/>
      <c r="F637" s="338"/>
      <c r="G637" s="338"/>
      <c r="H637" s="81">
        <v>43599</v>
      </c>
      <c r="I637" s="338"/>
      <c r="J637" s="81">
        <v>43599</v>
      </c>
      <c r="K637" s="338"/>
      <c r="L637" s="338"/>
      <c r="M637" s="339"/>
      <c r="N637" s="340"/>
      <c r="O637" s="340"/>
    </row>
    <row r="638" spans="3:15" ht="20.25" hidden="1">
      <c r="C638" s="337">
        <f t="shared" si="7"/>
        <v>40295</v>
      </c>
      <c r="E638" s="338"/>
      <c r="F638" s="338"/>
      <c r="G638" s="338"/>
      <c r="H638" s="81">
        <v>43600</v>
      </c>
      <c r="I638" s="338"/>
      <c r="J638" s="81">
        <v>43600</v>
      </c>
      <c r="K638" s="338"/>
      <c r="L638" s="338"/>
      <c r="M638" s="339"/>
      <c r="N638" s="340"/>
      <c r="O638" s="340"/>
    </row>
    <row r="639" spans="3:15" ht="20.25" hidden="1">
      <c r="C639" s="337">
        <f t="shared" si="7"/>
        <v>40296</v>
      </c>
      <c r="E639" s="338"/>
      <c r="F639" s="338"/>
      <c r="G639" s="338"/>
      <c r="H639" s="81">
        <v>43601</v>
      </c>
      <c r="I639" s="338"/>
      <c r="J639" s="81">
        <v>43601</v>
      </c>
      <c r="K639" s="338"/>
      <c r="L639" s="338"/>
      <c r="M639" s="339"/>
      <c r="N639" s="340"/>
      <c r="O639" s="340"/>
    </row>
    <row r="640" spans="3:15" ht="20.25" hidden="1">
      <c r="C640" s="337">
        <f t="shared" si="7"/>
        <v>40297</v>
      </c>
      <c r="E640" s="338"/>
      <c r="F640" s="338"/>
      <c r="G640" s="338"/>
      <c r="H640" s="81">
        <v>43602</v>
      </c>
      <c r="I640" s="338"/>
      <c r="J640" s="81">
        <v>43602</v>
      </c>
      <c r="K640" s="338"/>
      <c r="L640" s="338"/>
      <c r="M640" s="339"/>
      <c r="N640" s="340"/>
      <c r="O640" s="340"/>
    </row>
    <row r="641" spans="3:15" ht="20.25" hidden="1">
      <c r="C641" s="337">
        <f t="shared" si="7"/>
        <v>40298</v>
      </c>
      <c r="E641" s="338"/>
      <c r="F641" s="338"/>
      <c r="G641" s="338"/>
      <c r="H641" s="81">
        <v>43603</v>
      </c>
      <c r="I641" s="338"/>
      <c r="J641" s="81">
        <v>43603</v>
      </c>
      <c r="K641" s="338"/>
      <c r="L641" s="338"/>
      <c r="M641" s="339"/>
      <c r="N641" s="340"/>
      <c r="O641" s="340"/>
    </row>
    <row r="642" spans="3:15" ht="20.25" hidden="1">
      <c r="C642" s="337">
        <f t="shared" si="7"/>
        <v>40299</v>
      </c>
      <c r="E642" s="338"/>
      <c r="F642" s="338"/>
      <c r="G642" s="338"/>
      <c r="H642" s="81">
        <v>43604</v>
      </c>
      <c r="I642" s="338"/>
      <c r="J642" s="81">
        <v>43604</v>
      </c>
      <c r="K642" s="338"/>
      <c r="L642" s="338"/>
      <c r="M642" s="339"/>
      <c r="N642" s="340"/>
      <c r="O642" s="340"/>
    </row>
    <row r="643" spans="3:15" ht="20.25" hidden="1">
      <c r="C643" s="337">
        <f t="shared" si="7"/>
        <v>40300</v>
      </c>
      <c r="E643" s="338"/>
      <c r="F643" s="338"/>
      <c r="G643" s="338"/>
      <c r="H643" s="81">
        <v>43605</v>
      </c>
      <c r="I643" s="338"/>
      <c r="J643" s="81">
        <v>43605</v>
      </c>
      <c r="K643" s="338"/>
      <c r="L643" s="338"/>
      <c r="M643" s="339"/>
      <c r="N643" s="340"/>
      <c r="O643" s="340"/>
    </row>
    <row r="644" spans="3:15" ht="20.25" hidden="1">
      <c r="C644" s="337">
        <f t="shared" si="7"/>
        <v>40301</v>
      </c>
      <c r="E644" s="338"/>
      <c r="F644" s="338"/>
      <c r="G644" s="338"/>
      <c r="H644" s="81">
        <v>43606</v>
      </c>
      <c r="I644" s="338"/>
      <c r="J644" s="81">
        <v>43606</v>
      </c>
      <c r="K644" s="338"/>
      <c r="L644" s="338"/>
      <c r="M644" s="339"/>
      <c r="N644" s="340"/>
      <c r="O644" s="340"/>
    </row>
    <row r="645" spans="3:15" ht="20.25" hidden="1">
      <c r="C645" s="337">
        <f t="shared" si="7"/>
        <v>40302</v>
      </c>
      <c r="E645" s="338"/>
      <c r="F645" s="338"/>
      <c r="G645" s="338"/>
      <c r="H645" s="81">
        <v>43607</v>
      </c>
      <c r="I645" s="338"/>
      <c r="J645" s="81">
        <v>43607</v>
      </c>
      <c r="K645" s="338"/>
      <c r="L645" s="338"/>
      <c r="M645" s="339"/>
      <c r="N645" s="340"/>
      <c r="O645" s="340"/>
    </row>
    <row r="646" spans="3:15" ht="20.25" hidden="1">
      <c r="C646" s="337">
        <f t="shared" si="7"/>
        <v>40303</v>
      </c>
      <c r="E646" s="338"/>
      <c r="F646" s="338"/>
      <c r="G646" s="338"/>
      <c r="H646" s="81">
        <v>43608</v>
      </c>
      <c r="I646" s="338"/>
      <c r="J646" s="81">
        <v>43608</v>
      </c>
      <c r="K646" s="338"/>
      <c r="L646" s="338"/>
      <c r="M646" s="339"/>
      <c r="N646" s="340"/>
      <c r="O646" s="340"/>
    </row>
    <row r="647" spans="3:15" ht="20.25" hidden="1">
      <c r="C647" s="337">
        <f t="shared" si="7"/>
        <v>40304</v>
      </c>
      <c r="E647" s="338"/>
      <c r="F647" s="338"/>
      <c r="G647" s="338"/>
      <c r="H647" s="81">
        <v>43609</v>
      </c>
      <c r="I647" s="338"/>
      <c r="J647" s="81">
        <v>43609</v>
      </c>
      <c r="K647" s="338"/>
      <c r="L647" s="338"/>
      <c r="M647" s="339"/>
      <c r="N647" s="340"/>
      <c r="O647" s="340"/>
    </row>
    <row r="648" spans="3:15" ht="20.25" hidden="1">
      <c r="C648" s="337">
        <f t="shared" si="7"/>
        <v>40305</v>
      </c>
      <c r="E648" s="338"/>
      <c r="F648" s="338"/>
      <c r="G648" s="338"/>
      <c r="H648" s="81">
        <v>43610</v>
      </c>
      <c r="I648" s="338"/>
      <c r="J648" s="81">
        <v>43610</v>
      </c>
      <c r="K648" s="338"/>
      <c r="L648" s="338"/>
      <c r="M648" s="339"/>
      <c r="N648" s="340"/>
      <c r="O648" s="340"/>
    </row>
    <row r="649" spans="3:15" ht="20.25" hidden="1">
      <c r="C649" s="337">
        <f t="shared" si="7"/>
        <v>40306</v>
      </c>
      <c r="E649" s="338"/>
      <c r="F649" s="338"/>
      <c r="G649" s="338"/>
      <c r="H649" s="81">
        <v>43611</v>
      </c>
      <c r="I649" s="338"/>
      <c r="J649" s="81">
        <v>43611</v>
      </c>
      <c r="K649" s="338"/>
      <c r="L649" s="338"/>
      <c r="M649" s="339"/>
      <c r="N649" s="340"/>
      <c r="O649" s="340"/>
    </row>
    <row r="650" spans="3:15" ht="20.25" hidden="1">
      <c r="C650" s="337">
        <f t="shared" si="7"/>
        <v>40307</v>
      </c>
      <c r="E650" s="338"/>
      <c r="F650" s="338"/>
      <c r="G650" s="338"/>
      <c r="H650" s="81">
        <v>43612</v>
      </c>
      <c r="I650" s="338"/>
      <c r="J650" s="81">
        <v>43612</v>
      </c>
      <c r="K650" s="338"/>
      <c r="L650" s="338"/>
      <c r="M650" s="339"/>
      <c r="N650" s="340"/>
      <c r="O650" s="340"/>
    </row>
    <row r="651" spans="3:15" ht="20.25" hidden="1">
      <c r="C651" s="337">
        <f t="shared" si="7"/>
        <v>40308</v>
      </c>
      <c r="E651" s="338"/>
      <c r="F651" s="338"/>
      <c r="G651" s="338"/>
      <c r="H651" s="81">
        <v>43613</v>
      </c>
      <c r="I651" s="338"/>
      <c r="J651" s="81">
        <v>43613</v>
      </c>
      <c r="K651" s="338"/>
      <c r="L651" s="338"/>
      <c r="M651" s="339"/>
      <c r="N651" s="340"/>
      <c r="O651" s="340"/>
    </row>
    <row r="652" spans="3:15" ht="20.25" hidden="1">
      <c r="C652" s="337">
        <f t="shared" si="7"/>
        <v>40309</v>
      </c>
      <c r="E652" s="338"/>
      <c r="F652" s="338"/>
      <c r="G652" s="338"/>
      <c r="H652" s="81">
        <v>43614</v>
      </c>
      <c r="I652" s="338"/>
      <c r="J652" s="81">
        <v>43614</v>
      </c>
      <c r="K652" s="338"/>
      <c r="L652" s="338"/>
      <c r="M652" s="339"/>
      <c r="N652" s="340"/>
      <c r="O652" s="340"/>
    </row>
    <row r="653" spans="3:15" ht="20.25" hidden="1">
      <c r="C653" s="337">
        <f t="shared" si="7"/>
        <v>40310</v>
      </c>
      <c r="E653" s="338"/>
      <c r="F653" s="338"/>
      <c r="G653" s="338"/>
      <c r="H653" s="81">
        <v>43615</v>
      </c>
      <c r="I653" s="338"/>
      <c r="J653" s="81">
        <v>43615</v>
      </c>
      <c r="K653" s="338"/>
      <c r="L653" s="338"/>
      <c r="M653" s="339"/>
      <c r="N653" s="340"/>
      <c r="O653" s="340"/>
    </row>
    <row r="654" spans="3:15" ht="20.25" hidden="1">
      <c r="C654" s="337">
        <f t="shared" si="7"/>
        <v>40311</v>
      </c>
      <c r="E654" s="338"/>
      <c r="F654" s="338"/>
      <c r="G654" s="338"/>
      <c r="H654" s="81">
        <v>43616</v>
      </c>
      <c r="I654" s="338"/>
      <c r="J654" s="81">
        <v>43616</v>
      </c>
      <c r="K654" s="338"/>
      <c r="L654" s="338"/>
      <c r="M654" s="339"/>
      <c r="N654" s="340"/>
      <c r="O654" s="340"/>
    </row>
    <row r="655" spans="3:15" ht="20.25" hidden="1">
      <c r="C655" s="337">
        <f t="shared" si="7"/>
        <v>40312</v>
      </c>
      <c r="E655" s="338"/>
      <c r="F655" s="338"/>
      <c r="G655" s="338"/>
      <c r="H655" s="81">
        <v>43617</v>
      </c>
      <c r="I655" s="338"/>
      <c r="J655" s="81">
        <v>43617</v>
      </c>
      <c r="K655" s="338"/>
      <c r="L655" s="338"/>
      <c r="M655" s="339"/>
      <c r="N655" s="340"/>
      <c r="O655" s="340"/>
    </row>
    <row r="656" spans="3:15" ht="20.25" hidden="1">
      <c r="C656" s="337">
        <f t="shared" si="7"/>
        <v>40313</v>
      </c>
      <c r="E656" s="338"/>
      <c r="F656" s="338"/>
      <c r="G656" s="338"/>
      <c r="H656" s="81">
        <v>43618</v>
      </c>
      <c r="I656" s="338"/>
      <c r="J656" s="81">
        <v>43618</v>
      </c>
      <c r="K656" s="338"/>
      <c r="L656" s="338"/>
      <c r="M656" s="339"/>
      <c r="N656" s="340"/>
      <c r="O656" s="340"/>
    </row>
    <row r="657" spans="3:15" ht="20.25" hidden="1">
      <c r="C657" s="337">
        <f t="shared" si="7"/>
        <v>40314</v>
      </c>
      <c r="E657" s="338"/>
      <c r="F657" s="338"/>
      <c r="G657" s="338"/>
      <c r="H657" s="81">
        <v>43619</v>
      </c>
      <c r="I657" s="338"/>
      <c r="J657" s="81">
        <v>43619</v>
      </c>
      <c r="K657" s="338"/>
      <c r="L657" s="338"/>
      <c r="M657" s="339"/>
      <c r="N657" s="340"/>
      <c r="O657" s="340"/>
    </row>
    <row r="658" spans="3:15" ht="20.25" hidden="1">
      <c r="C658" s="337">
        <f t="shared" si="7"/>
        <v>40315</v>
      </c>
      <c r="E658" s="338"/>
      <c r="F658" s="338"/>
      <c r="G658" s="338"/>
      <c r="H658" s="81">
        <v>43620</v>
      </c>
      <c r="I658" s="338"/>
      <c r="J658" s="81">
        <v>43620</v>
      </c>
      <c r="K658" s="338"/>
      <c r="L658" s="338"/>
      <c r="M658" s="339"/>
      <c r="N658" s="340"/>
      <c r="O658" s="340"/>
    </row>
    <row r="659" spans="3:15" ht="20.25" hidden="1">
      <c r="C659" s="337">
        <f t="shared" si="7"/>
        <v>40316</v>
      </c>
      <c r="E659" s="338"/>
      <c r="F659" s="338"/>
      <c r="G659" s="338"/>
      <c r="H659" s="81">
        <v>43621</v>
      </c>
      <c r="I659" s="338"/>
      <c r="J659" s="81">
        <v>43621</v>
      </c>
      <c r="K659" s="338"/>
      <c r="L659" s="338"/>
      <c r="M659" s="339"/>
      <c r="N659" s="340"/>
      <c r="O659" s="340"/>
    </row>
    <row r="660" spans="3:15" ht="20.25" hidden="1">
      <c r="C660" s="337">
        <f t="shared" si="7"/>
        <v>40317</v>
      </c>
      <c r="E660" s="338"/>
      <c r="F660" s="338"/>
      <c r="G660" s="338"/>
      <c r="H660" s="81">
        <v>43622</v>
      </c>
      <c r="I660" s="338"/>
      <c r="J660" s="81">
        <v>43622</v>
      </c>
      <c r="K660" s="338"/>
      <c r="L660" s="338"/>
      <c r="M660" s="339"/>
      <c r="N660" s="340"/>
      <c r="O660" s="340"/>
    </row>
    <row r="661" spans="3:15" ht="20.25" hidden="1">
      <c r="C661" s="337">
        <f t="shared" si="7"/>
        <v>40318</v>
      </c>
      <c r="E661" s="338"/>
      <c r="F661" s="338"/>
      <c r="G661" s="338"/>
      <c r="H661" s="81">
        <v>43623</v>
      </c>
      <c r="I661" s="338"/>
      <c r="J661" s="81">
        <v>43623</v>
      </c>
      <c r="K661" s="338"/>
      <c r="L661" s="338"/>
      <c r="M661" s="339"/>
      <c r="N661" s="340"/>
      <c r="O661" s="340"/>
    </row>
    <row r="662" spans="3:15" ht="20.25" hidden="1">
      <c r="C662" s="337">
        <f t="shared" si="7"/>
        <v>40319</v>
      </c>
      <c r="E662" s="338"/>
      <c r="F662" s="338"/>
      <c r="G662" s="338"/>
      <c r="H662" s="81">
        <v>43624</v>
      </c>
      <c r="I662" s="338"/>
      <c r="J662" s="81">
        <v>43624</v>
      </c>
      <c r="K662" s="338"/>
      <c r="L662" s="338"/>
      <c r="M662" s="339"/>
      <c r="N662" s="340"/>
      <c r="O662" s="340"/>
    </row>
    <row r="663" spans="3:15" ht="20.25" hidden="1">
      <c r="C663" s="337">
        <f t="shared" si="7"/>
        <v>40320</v>
      </c>
      <c r="E663" s="338"/>
      <c r="F663" s="338"/>
      <c r="G663" s="338"/>
      <c r="H663" s="81">
        <v>43625</v>
      </c>
      <c r="I663" s="338"/>
      <c r="J663" s="81">
        <v>43625</v>
      </c>
      <c r="K663" s="338"/>
      <c r="L663" s="338"/>
      <c r="M663" s="339"/>
      <c r="N663" s="340"/>
      <c r="O663" s="340"/>
    </row>
    <row r="664" spans="3:15" ht="20.25" hidden="1">
      <c r="C664" s="337">
        <f t="shared" si="7"/>
        <v>40321</v>
      </c>
      <c r="E664" s="338"/>
      <c r="F664" s="338"/>
      <c r="G664" s="338"/>
      <c r="H664" s="81">
        <v>43626</v>
      </c>
      <c r="I664" s="338"/>
      <c r="J664" s="81">
        <v>43626</v>
      </c>
      <c r="K664" s="338"/>
      <c r="L664" s="338"/>
      <c r="M664" s="339"/>
      <c r="N664" s="340"/>
      <c r="O664" s="340"/>
    </row>
    <row r="665" spans="3:15" ht="20.25" hidden="1">
      <c r="C665" s="337">
        <f t="shared" si="7"/>
        <v>40322</v>
      </c>
      <c r="E665" s="338"/>
      <c r="F665" s="338"/>
      <c r="G665" s="338"/>
      <c r="H665" s="81">
        <v>43627</v>
      </c>
      <c r="I665" s="338"/>
      <c r="J665" s="81">
        <v>43627</v>
      </c>
      <c r="K665" s="338"/>
      <c r="L665" s="338"/>
      <c r="M665" s="339"/>
      <c r="N665" s="340"/>
      <c r="O665" s="340"/>
    </row>
    <row r="666" spans="3:15" ht="20.25" hidden="1">
      <c r="C666" s="337">
        <f t="shared" si="7"/>
        <v>40323</v>
      </c>
      <c r="E666" s="338"/>
      <c r="F666" s="338"/>
      <c r="G666" s="338"/>
      <c r="H666" s="81">
        <v>43628</v>
      </c>
      <c r="I666" s="338"/>
      <c r="J666" s="81">
        <v>43628</v>
      </c>
      <c r="K666" s="338"/>
      <c r="L666" s="338"/>
      <c r="M666" s="339"/>
      <c r="N666" s="340"/>
      <c r="O666" s="340"/>
    </row>
    <row r="667" spans="3:15" ht="20.25" hidden="1">
      <c r="C667" s="337">
        <f t="shared" si="7"/>
        <v>40324</v>
      </c>
      <c r="E667" s="338"/>
      <c r="F667" s="338"/>
      <c r="G667" s="338"/>
      <c r="H667" s="81">
        <v>43629</v>
      </c>
      <c r="I667" s="338"/>
      <c r="J667" s="81">
        <v>43629</v>
      </c>
      <c r="K667" s="338"/>
      <c r="L667" s="338"/>
      <c r="M667" s="339"/>
      <c r="N667" s="340"/>
      <c r="O667" s="340"/>
    </row>
    <row r="668" spans="3:15" ht="20.25" hidden="1">
      <c r="C668" s="337">
        <f t="shared" si="7"/>
        <v>40325</v>
      </c>
      <c r="E668" s="338"/>
      <c r="F668" s="338"/>
      <c r="G668" s="338"/>
      <c r="H668" s="81">
        <v>43630</v>
      </c>
      <c r="I668" s="338"/>
      <c r="J668" s="81">
        <v>43630</v>
      </c>
      <c r="K668" s="338"/>
      <c r="L668" s="338"/>
      <c r="M668" s="339"/>
      <c r="N668" s="340"/>
      <c r="O668" s="340"/>
    </row>
    <row r="669" spans="3:15" ht="20.25" hidden="1">
      <c r="C669" s="337">
        <f t="shared" si="7"/>
        <v>40326</v>
      </c>
      <c r="E669" s="338"/>
      <c r="F669" s="338"/>
      <c r="G669" s="338"/>
      <c r="H669" s="81">
        <v>43631</v>
      </c>
      <c r="I669" s="338"/>
      <c r="J669" s="81">
        <v>43631</v>
      </c>
      <c r="K669" s="338"/>
      <c r="L669" s="338"/>
      <c r="M669" s="339"/>
      <c r="N669" s="340"/>
      <c r="O669" s="340"/>
    </row>
    <row r="670" spans="3:15" ht="20.25" hidden="1">
      <c r="C670" s="337">
        <f t="shared" si="7"/>
        <v>40327</v>
      </c>
      <c r="E670" s="338"/>
      <c r="F670" s="338"/>
      <c r="G670" s="338"/>
      <c r="H670" s="81">
        <v>43632</v>
      </c>
      <c r="I670" s="338"/>
      <c r="J670" s="81">
        <v>43632</v>
      </c>
      <c r="K670" s="338"/>
      <c r="L670" s="338"/>
      <c r="M670" s="339"/>
      <c r="N670" s="340"/>
      <c r="O670" s="340"/>
    </row>
    <row r="671" spans="3:15" ht="20.25" hidden="1">
      <c r="C671" s="337">
        <f t="shared" ref="C671:C734" si="8">+C670+1</f>
        <v>40328</v>
      </c>
      <c r="E671" s="338"/>
      <c r="F671" s="338"/>
      <c r="G671" s="338"/>
      <c r="H671" s="81">
        <v>43633</v>
      </c>
      <c r="I671" s="338"/>
      <c r="J671" s="81">
        <v>43633</v>
      </c>
      <c r="K671" s="338"/>
      <c r="L671" s="338"/>
      <c r="M671" s="339"/>
      <c r="N671" s="340"/>
      <c r="O671" s="340"/>
    </row>
    <row r="672" spans="3:15" ht="20.25" hidden="1">
      <c r="C672" s="337">
        <f t="shared" si="8"/>
        <v>40329</v>
      </c>
      <c r="E672" s="338"/>
      <c r="F672" s="338"/>
      <c r="G672" s="338"/>
      <c r="H672" s="81">
        <v>43634</v>
      </c>
      <c r="I672" s="338"/>
      <c r="J672" s="81">
        <v>43634</v>
      </c>
      <c r="K672" s="338"/>
      <c r="L672" s="338"/>
      <c r="M672" s="339"/>
      <c r="N672" s="340"/>
      <c r="O672" s="340"/>
    </row>
    <row r="673" spans="3:15" ht="20.25" hidden="1">
      <c r="C673" s="337">
        <f t="shared" si="8"/>
        <v>40330</v>
      </c>
      <c r="E673" s="338"/>
      <c r="F673" s="338"/>
      <c r="G673" s="338"/>
      <c r="H673" s="81">
        <v>43635</v>
      </c>
      <c r="I673" s="338"/>
      <c r="J673" s="81">
        <v>43635</v>
      </c>
      <c r="K673" s="338"/>
      <c r="L673" s="338"/>
      <c r="M673" s="339"/>
      <c r="N673" s="340"/>
      <c r="O673" s="340"/>
    </row>
    <row r="674" spans="3:15" ht="20.25" hidden="1">
      <c r="C674" s="337">
        <f t="shared" si="8"/>
        <v>40331</v>
      </c>
      <c r="E674" s="338"/>
      <c r="F674" s="338"/>
      <c r="G674" s="338"/>
      <c r="H674" s="81">
        <v>43636</v>
      </c>
      <c r="I674" s="338"/>
      <c r="J674" s="81">
        <v>43636</v>
      </c>
      <c r="K674" s="338"/>
      <c r="L674" s="338"/>
      <c r="M674" s="339"/>
      <c r="N674" s="340"/>
      <c r="O674" s="340"/>
    </row>
    <row r="675" spans="3:15" ht="20.25" hidden="1">
      <c r="C675" s="337">
        <f t="shared" si="8"/>
        <v>40332</v>
      </c>
      <c r="E675" s="338"/>
      <c r="F675" s="338"/>
      <c r="G675" s="338"/>
      <c r="H675" s="81">
        <v>43637</v>
      </c>
      <c r="I675" s="338"/>
      <c r="J675" s="81">
        <v>43637</v>
      </c>
      <c r="K675" s="338"/>
      <c r="L675" s="338"/>
      <c r="M675" s="339"/>
      <c r="N675" s="340"/>
      <c r="O675" s="340"/>
    </row>
    <row r="676" spans="3:15" ht="20.25" hidden="1">
      <c r="C676" s="337">
        <f t="shared" si="8"/>
        <v>40333</v>
      </c>
      <c r="E676" s="338"/>
      <c r="F676" s="338"/>
      <c r="G676" s="338"/>
      <c r="H676" s="81">
        <v>43638</v>
      </c>
      <c r="I676" s="338"/>
      <c r="J676" s="81">
        <v>43638</v>
      </c>
      <c r="K676" s="338"/>
      <c r="L676" s="338"/>
      <c r="M676" s="339"/>
      <c r="N676" s="340"/>
      <c r="O676" s="340"/>
    </row>
    <row r="677" spans="3:15" ht="20.25" hidden="1">
      <c r="C677" s="337">
        <f t="shared" si="8"/>
        <v>40334</v>
      </c>
      <c r="E677" s="338"/>
      <c r="F677" s="338"/>
      <c r="G677" s="338"/>
      <c r="H677" s="81">
        <v>43639</v>
      </c>
      <c r="I677" s="338"/>
      <c r="J677" s="81">
        <v>43639</v>
      </c>
      <c r="K677" s="338"/>
      <c r="L677" s="338"/>
      <c r="M677" s="339"/>
      <c r="N677" s="340"/>
      <c r="O677" s="340"/>
    </row>
    <row r="678" spans="3:15" ht="20.25" hidden="1">
      <c r="C678" s="337">
        <f t="shared" si="8"/>
        <v>40335</v>
      </c>
      <c r="E678" s="338"/>
      <c r="F678" s="338"/>
      <c r="G678" s="338"/>
      <c r="H678" s="81">
        <v>43640</v>
      </c>
      <c r="I678" s="338"/>
      <c r="J678" s="81">
        <v>43640</v>
      </c>
      <c r="K678" s="338"/>
      <c r="L678" s="338"/>
      <c r="M678" s="339"/>
      <c r="N678" s="340"/>
      <c r="O678" s="340"/>
    </row>
    <row r="679" spans="3:15" ht="20.25" hidden="1">
      <c r="C679" s="337">
        <f t="shared" si="8"/>
        <v>40336</v>
      </c>
      <c r="E679" s="338"/>
      <c r="F679" s="338"/>
      <c r="G679" s="338"/>
      <c r="H679" s="81">
        <v>43641</v>
      </c>
      <c r="I679" s="338"/>
      <c r="J679" s="81">
        <v>43641</v>
      </c>
      <c r="K679" s="338"/>
      <c r="L679" s="338"/>
      <c r="M679" s="339"/>
      <c r="N679" s="340"/>
      <c r="O679" s="340"/>
    </row>
    <row r="680" spans="3:15" ht="20.25" hidden="1">
      <c r="C680" s="337">
        <f t="shared" si="8"/>
        <v>40337</v>
      </c>
      <c r="E680" s="338"/>
      <c r="F680" s="338"/>
      <c r="G680" s="338"/>
      <c r="H680" s="81">
        <v>43642</v>
      </c>
      <c r="I680" s="338"/>
      <c r="J680" s="81">
        <v>43642</v>
      </c>
      <c r="K680" s="338"/>
      <c r="L680" s="338"/>
      <c r="M680" s="339"/>
      <c r="N680" s="340"/>
      <c r="O680" s="340"/>
    </row>
    <row r="681" spans="3:15" ht="20.25" hidden="1">
      <c r="C681" s="337">
        <f t="shared" si="8"/>
        <v>40338</v>
      </c>
      <c r="E681" s="338"/>
      <c r="F681" s="338"/>
      <c r="G681" s="338"/>
      <c r="H681" s="81">
        <v>43643</v>
      </c>
      <c r="I681" s="338"/>
      <c r="J681" s="81">
        <v>43643</v>
      </c>
      <c r="K681" s="338"/>
      <c r="L681" s="338"/>
      <c r="M681" s="339"/>
      <c r="N681" s="340"/>
      <c r="O681" s="340"/>
    </row>
    <row r="682" spans="3:15" ht="20.25" hidden="1">
      <c r="C682" s="337">
        <f t="shared" si="8"/>
        <v>40339</v>
      </c>
      <c r="E682" s="338"/>
      <c r="F682" s="338"/>
      <c r="G682" s="338"/>
      <c r="H682" s="81">
        <v>43644</v>
      </c>
      <c r="I682" s="338"/>
      <c r="J682" s="81">
        <v>43644</v>
      </c>
      <c r="K682" s="338"/>
      <c r="L682" s="338"/>
      <c r="M682" s="339"/>
      <c r="N682" s="340"/>
      <c r="O682" s="340"/>
    </row>
    <row r="683" spans="3:15" ht="20.25" hidden="1">
      <c r="C683" s="337">
        <f t="shared" si="8"/>
        <v>40340</v>
      </c>
      <c r="E683" s="338"/>
      <c r="F683" s="338"/>
      <c r="G683" s="338"/>
      <c r="H683" s="81">
        <v>43645</v>
      </c>
      <c r="I683" s="338"/>
      <c r="J683" s="81">
        <v>43645</v>
      </c>
      <c r="K683" s="338"/>
      <c r="L683" s="338"/>
      <c r="M683" s="339"/>
      <c r="N683" s="340"/>
      <c r="O683" s="340"/>
    </row>
    <row r="684" spans="3:15" ht="20.25" hidden="1">
      <c r="C684" s="337">
        <f t="shared" si="8"/>
        <v>40341</v>
      </c>
      <c r="E684" s="338"/>
      <c r="F684" s="338"/>
      <c r="G684" s="338"/>
      <c r="H684" s="81">
        <v>43646</v>
      </c>
      <c r="I684" s="338"/>
      <c r="J684" s="81">
        <v>43646</v>
      </c>
      <c r="K684" s="338"/>
      <c r="L684" s="338"/>
      <c r="M684" s="339"/>
      <c r="N684" s="340"/>
      <c r="O684" s="340"/>
    </row>
    <row r="685" spans="3:15" ht="20.25" hidden="1">
      <c r="C685" s="337">
        <f t="shared" si="8"/>
        <v>40342</v>
      </c>
      <c r="E685" s="338"/>
      <c r="F685" s="338"/>
      <c r="G685" s="338"/>
      <c r="H685" s="81">
        <v>43647</v>
      </c>
      <c r="I685" s="338"/>
      <c r="J685" s="81">
        <v>43647</v>
      </c>
      <c r="K685" s="338"/>
      <c r="L685" s="338"/>
      <c r="M685" s="339"/>
      <c r="N685" s="340"/>
      <c r="O685" s="340"/>
    </row>
    <row r="686" spans="3:15" ht="20.25" hidden="1">
      <c r="C686" s="337">
        <f t="shared" si="8"/>
        <v>40343</v>
      </c>
      <c r="E686" s="338"/>
      <c r="F686" s="338"/>
      <c r="G686" s="338"/>
      <c r="H686" s="81">
        <v>43648</v>
      </c>
      <c r="I686" s="338"/>
      <c r="J686" s="81">
        <v>43648</v>
      </c>
      <c r="K686" s="338"/>
      <c r="L686" s="338"/>
      <c r="M686" s="339"/>
      <c r="N686" s="340"/>
      <c r="O686" s="340"/>
    </row>
    <row r="687" spans="3:15" ht="20.25" hidden="1">
      <c r="C687" s="337">
        <f t="shared" si="8"/>
        <v>40344</v>
      </c>
      <c r="E687" s="338"/>
      <c r="F687" s="338"/>
      <c r="G687" s="338"/>
      <c r="H687" s="81">
        <v>43649</v>
      </c>
      <c r="I687" s="338"/>
      <c r="J687" s="81">
        <v>43649</v>
      </c>
      <c r="K687" s="338"/>
      <c r="L687" s="338"/>
      <c r="M687" s="339"/>
      <c r="N687" s="340"/>
      <c r="O687" s="340"/>
    </row>
    <row r="688" spans="3:15" ht="20.25" hidden="1">
      <c r="C688" s="337">
        <f t="shared" si="8"/>
        <v>40345</v>
      </c>
      <c r="E688" s="338"/>
      <c r="F688" s="338"/>
      <c r="G688" s="338"/>
      <c r="H688" s="81">
        <v>43650</v>
      </c>
      <c r="I688" s="338"/>
      <c r="J688" s="81">
        <v>43650</v>
      </c>
      <c r="K688" s="338"/>
      <c r="L688" s="338"/>
      <c r="M688" s="339"/>
      <c r="N688" s="340"/>
      <c r="O688" s="340"/>
    </row>
    <row r="689" spans="3:15" ht="20.25" hidden="1">
      <c r="C689" s="337">
        <f t="shared" si="8"/>
        <v>40346</v>
      </c>
      <c r="E689" s="338"/>
      <c r="F689" s="338"/>
      <c r="G689" s="338"/>
      <c r="H689" s="81">
        <v>43651</v>
      </c>
      <c r="I689" s="338"/>
      <c r="J689" s="81">
        <v>43651</v>
      </c>
      <c r="K689" s="338"/>
      <c r="L689" s="338"/>
      <c r="M689" s="339"/>
      <c r="N689" s="340"/>
      <c r="O689" s="340"/>
    </row>
    <row r="690" spans="3:15" ht="20.25" hidden="1">
      <c r="C690" s="337">
        <f t="shared" si="8"/>
        <v>40347</v>
      </c>
      <c r="E690" s="338"/>
      <c r="F690" s="338"/>
      <c r="G690" s="338"/>
      <c r="H690" s="81">
        <v>43652</v>
      </c>
      <c r="I690" s="338"/>
      <c r="J690" s="81">
        <v>43652</v>
      </c>
      <c r="K690" s="338"/>
      <c r="L690" s="338"/>
      <c r="M690" s="339"/>
      <c r="N690" s="340"/>
      <c r="O690" s="340"/>
    </row>
    <row r="691" spans="3:15" ht="20.25" hidden="1">
      <c r="C691" s="337">
        <f t="shared" si="8"/>
        <v>40348</v>
      </c>
      <c r="E691" s="338"/>
      <c r="F691" s="338"/>
      <c r="G691" s="338"/>
      <c r="H691" s="81">
        <v>43653</v>
      </c>
      <c r="I691" s="338"/>
      <c r="J691" s="81">
        <v>43653</v>
      </c>
      <c r="K691" s="338"/>
      <c r="L691" s="338"/>
      <c r="M691" s="339"/>
      <c r="N691" s="340"/>
      <c r="O691" s="340"/>
    </row>
    <row r="692" spans="3:15" ht="20.25" hidden="1">
      <c r="C692" s="337">
        <f t="shared" si="8"/>
        <v>40349</v>
      </c>
      <c r="E692" s="338"/>
      <c r="F692" s="338"/>
      <c r="G692" s="338"/>
      <c r="H692" s="81">
        <v>43654</v>
      </c>
      <c r="I692" s="338"/>
      <c r="J692" s="81">
        <v>43654</v>
      </c>
      <c r="K692" s="338"/>
      <c r="L692" s="338"/>
      <c r="M692" s="339"/>
      <c r="N692" s="340"/>
      <c r="O692" s="340"/>
    </row>
    <row r="693" spans="3:15" ht="20.25" hidden="1">
      <c r="C693" s="337">
        <f t="shared" si="8"/>
        <v>40350</v>
      </c>
      <c r="E693" s="338"/>
      <c r="F693" s="338"/>
      <c r="G693" s="338"/>
      <c r="H693" s="81">
        <v>43655</v>
      </c>
      <c r="I693" s="338"/>
      <c r="J693" s="81">
        <v>43655</v>
      </c>
      <c r="K693" s="338"/>
      <c r="L693" s="338"/>
      <c r="M693" s="339"/>
      <c r="N693" s="340"/>
      <c r="O693" s="340"/>
    </row>
    <row r="694" spans="3:15" ht="20.25" hidden="1">
      <c r="C694" s="337">
        <f t="shared" si="8"/>
        <v>40351</v>
      </c>
      <c r="E694" s="338"/>
      <c r="F694" s="338"/>
      <c r="G694" s="338"/>
      <c r="H694" s="81">
        <v>43656</v>
      </c>
      <c r="I694" s="338"/>
      <c r="J694" s="81">
        <v>43656</v>
      </c>
      <c r="K694" s="338"/>
      <c r="L694" s="338"/>
      <c r="M694" s="339"/>
      <c r="N694" s="340"/>
      <c r="O694" s="340"/>
    </row>
    <row r="695" spans="3:15" ht="20.25" hidden="1">
      <c r="C695" s="337">
        <f t="shared" si="8"/>
        <v>40352</v>
      </c>
      <c r="E695" s="338"/>
      <c r="F695" s="338"/>
      <c r="G695" s="338"/>
      <c r="H695" s="81">
        <v>43657</v>
      </c>
      <c r="I695" s="338"/>
      <c r="J695" s="81">
        <v>43657</v>
      </c>
      <c r="K695" s="338"/>
      <c r="L695" s="338"/>
      <c r="M695" s="339"/>
      <c r="N695" s="340"/>
      <c r="O695" s="340"/>
    </row>
    <row r="696" spans="3:15" ht="20.25" hidden="1">
      <c r="C696" s="337">
        <f t="shared" si="8"/>
        <v>40353</v>
      </c>
      <c r="E696" s="338"/>
      <c r="F696" s="338"/>
      <c r="G696" s="338"/>
      <c r="H696" s="81">
        <v>43658</v>
      </c>
      <c r="I696" s="338"/>
      <c r="J696" s="81">
        <v>43658</v>
      </c>
      <c r="K696" s="338"/>
      <c r="L696" s="338"/>
      <c r="M696" s="339"/>
      <c r="N696" s="340"/>
      <c r="O696" s="340"/>
    </row>
    <row r="697" spans="3:15" ht="20.25" hidden="1">
      <c r="C697" s="337">
        <f t="shared" si="8"/>
        <v>40354</v>
      </c>
      <c r="E697" s="338"/>
      <c r="F697" s="338"/>
      <c r="G697" s="338"/>
      <c r="H697" s="81">
        <v>43659</v>
      </c>
      <c r="I697" s="338"/>
      <c r="J697" s="81">
        <v>43659</v>
      </c>
      <c r="K697" s="338"/>
      <c r="L697" s="338"/>
      <c r="M697" s="339"/>
      <c r="N697" s="340"/>
      <c r="O697" s="340"/>
    </row>
    <row r="698" spans="3:15" ht="20.25" hidden="1">
      <c r="C698" s="337">
        <f t="shared" si="8"/>
        <v>40355</v>
      </c>
      <c r="E698" s="338"/>
      <c r="F698" s="338"/>
      <c r="G698" s="338"/>
      <c r="H698" s="81">
        <v>43660</v>
      </c>
      <c r="I698" s="338"/>
      <c r="J698" s="81">
        <v>43660</v>
      </c>
      <c r="K698" s="338"/>
      <c r="L698" s="338"/>
      <c r="M698" s="339"/>
      <c r="N698" s="340"/>
      <c r="O698" s="340"/>
    </row>
    <row r="699" spans="3:15" ht="20.25" hidden="1">
      <c r="C699" s="337">
        <f t="shared" si="8"/>
        <v>40356</v>
      </c>
      <c r="E699" s="338"/>
      <c r="F699" s="338"/>
      <c r="G699" s="338"/>
      <c r="H699" s="81">
        <v>43661</v>
      </c>
      <c r="I699" s="338"/>
      <c r="J699" s="81">
        <v>43661</v>
      </c>
      <c r="K699" s="338"/>
      <c r="L699" s="338"/>
      <c r="M699" s="339"/>
      <c r="N699" s="340"/>
      <c r="O699" s="340"/>
    </row>
    <row r="700" spans="3:15" ht="20.25" hidden="1">
      <c r="C700" s="337">
        <f t="shared" si="8"/>
        <v>40357</v>
      </c>
      <c r="E700" s="338"/>
      <c r="F700" s="338"/>
      <c r="G700" s="338"/>
      <c r="H700" s="81">
        <v>43662</v>
      </c>
      <c r="I700" s="338"/>
      <c r="J700" s="81">
        <v>43662</v>
      </c>
      <c r="K700" s="338"/>
      <c r="L700" s="338"/>
      <c r="M700" s="339"/>
      <c r="N700" s="340"/>
      <c r="O700" s="340"/>
    </row>
    <row r="701" spans="3:15" ht="20.25" hidden="1">
      <c r="C701" s="337">
        <f t="shared" si="8"/>
        <v>40358</v>
      </c>
      <c r="E701" s="338"/>
      <c r="F701" s="338"/>
      <c r="G701" s="338"/>
      <c r="H701" s="81">
        <v>43663</v>
      </c>
      <c r="I701" s="338"/>
      <c r="J701" s="81">
        <v>43663</v>
      </c>
      <c r="K701" s="338"/>
      <c r="L701" s="338"/>
      <c r="M701" s="339"/>
      <c r="N701" s="340"/>
      <c r="O701" s="340"/>
    </row>
    <row r="702" spans="3:15" ht="20.25" hidden="1">
      <c r="C702" s="337">
        <f t="shared" si="8"/>
        <v>40359</v>
      </c>
      <c r="E702" s="338"/>
      <c r="F702" s="338"/>
      <c r="G702" s="338"/>
      <c r="H702" s="81">
        <v>43664</v>
      </c>
      <c r="I702" s="338"/>
      <c r="J702" s="81">
        <v>43664</v>
      </c>
      <c r="K702" s="338"/>
      <c r="L702" s="338"/>
      <c r="M702" s="339"/>
      <c r="N702" s="340"/>
      <c r="O702" s="340"/>
    </row>
    <row r="703" spans="3:15" ht="20.25" hidden="1">
      <c r="C703" s="337">
        <f t="shared" si="8"/>
        <v>40360</v>
      </c>
      <c r="E703" s="338"/>
      <c r="F703" s="338"/>
      <c r="G703" s="338"/>
      <c r="H703" s="81">
        <v>43665</v>
      </c>
      <c r="I703" s="338"/>
      <c r="J703" s="81">
        <v>43665</v>
      </c>
      <c r="K703" s="338"/>
      <c r="L703" s="338"/>
      <c r="M703" s="339"/>
      <c r="N703" s="340"/>
      <c r="O703" s="340"/>
    </row>
    <row r="704" spans="3:15" ht="20.25" hidden="1">
      <c r="C704" s="337">
        <f t="shared" si="8"/>
        <v>40361</v>
      </c>
      <c r="E704" s="338"/>
      <c r="F704" s="338"/>
      <c r="G704" s="338"/>
      <c r="H704" s="81">
        <v>43666</v>
      </c>
      <c r="I704" s="338"/>
      <c r="J704" s="81">
        <v>43666</v>
      </c>
      <c r="K704" s="338"/>
      <c r="L704" s="338"/>
      <c r="M704" s="339"/>
      <c r="N704" s="340"/>
      <c r="O704" s="340"/>
    </row>
    <row r="705" spans="3:15" ht="20.25" hidden="1">
      <c r="C705" s="337">
        <f t="shared" si="8"/>
        <v>40362</v>
      </c>
      <c r="E705" s="338"/>
      <c r="F705" s="338"/>
      <c r="G705" s="338"/>
      <c r="H705" s="81">
        <v>43667</v>
      </c>
      <c r="I705" s="338"/>
      <c r="J705" s="81">
        <v>43667</v>
      </c>
      <c r="K705" s="338"/>
      <c r="L705" s="338"/>
      <c r="M705" s="339"/>
      <c r="N705" s="340"/>
      <c r="O705" s="340"/>
    </row>
    <row r="706" spans="3:15" ht="20.25" hidden="1">
      <c r="C706" s="337">
        <f t="shared" si="8"/>
        <v>40363</v>
      </c>
      <c r="E706" s="338"/>
      <c r="F706" s="338"/>
      <c r="G706" s="338"/>
      <c r="H706" s="81">
        <v>43668</v>
      </c>
      <c r="I706" s="338"/>
      <c r="J706" s="81">
        <v>43668</v>
      </c>
      <c r="K706" s="338"/>
      <c r="L706" s="338"/>
      <c r="M706" s="339"/>
      <c r="N706" s="340"/>
      <c r="O706" s="340"/>
    </row>
    <row r="707" spans="3:15" ht="20.25" hidden="1">
      <c r="C707" s="337">
        <f t="shared" si="8"/>
        <v>40364</v>
      </c>
      <c r="E707" s="338"/>
      <c r="F707" s="338"/>
      <c r="G707" s="338"/>
      <c r="H707" s="81">
        <v>43669</v>
      </c>
      <c r="I707" s="338"/>
      <c r="J707" s="81">
        <v>43669</v>
      </c>
      <c r="K707" s="338"/>
      <c r="L707" s="338"/>
      <c r="M707" s="339"/>
      <c r="N707" s="340"/>
      <c r="O707" s="340"/>
    </row>
    <row r="708" spans="3:15" ht="20.25" hidden="1">
      <c r="C708" s="337">
        <f t="shared" si="8"/>
        <v>40365</v>
      </c>
      <c r="E708" s="338"/>
      <c r="F708" s="338"/>
      <c r="G708" s="338"/>
      <c r="H708" s="81">
        <v>43670</v>
      </c>
      <c r="I708" s="338"/>
      <c r="J708" s="81">
        <v>43670</v>
      </c>
      <c r="K708" s="338"/>
      <c r="L708" s="338"/>
      <c r="M708" s="339"/>
      <c r="N708" s="340"/>
      <c r="O708" s="340"/>
    </row>
    <row r="709" spans="3:15" ht="20.25" hidden="1">
      <c r="C709" s="337">
        <f t="shared" si="8"/>
        <v>40366</v>
      </c>
      <c r="E709" s="338"/>
      <c r="F709" s="338"/>
      <c r="G709" s="338"/>
      <c r="H709" s="81">
        <v>43671</v>
      </c>
      <c r="I709" s="338"/>
      <c r="J709" s="81">
        <v>43671</v>
      </c>
      <c r="K709" s="338"/>
      <c r="L709" s="338"/>
      <c r="M709" s="339"/>
      <c r="N709" s="340"/>
      <c r="O709" s="340"/>
    </row>
    <row r="710" spans="3:15" ht="20.25" hidden="1">
      <c r="C710" s="337">
        <f t="shared" si="8"/>
        <v>40367</v>
      </c>
      <c r="E710" s="338"/>
      <c r="F710" s="338"/>
      <c r="G710" s="338"/>
      <c r="H710" s="81">
        <v>43672</v>
      </c>
      <c r="I710" s="338"/>
      <c r="J710" s="81">
        <v>43672</v>
      </c>
      <c r="K710" s="338"/>
      <c r="L710" s="338"/>
      <c r="M710" s="339"/>
      <c r="N710" s="340"/>
      <c r="O710" s="340"/>
    </row>
    <row r="711" spans="3:15" ht="20.25" hidden="1">
      <c r="C711" s="337">
        <f t="shared" si="8"/>
        <v>40368</v>
      </c>
      <c r="E711" s="338"/>
      <c r="F711" s="338"/>
      <c r="G711" s="338"/>
      <c r="H711" s="81">
        <v>43673</v>
      </c>
      <c r="I711" s="338"/>
      <c r="J711" s="81">
        <v>43673</v>
      </c>
      <c r="K711" s="338"/>
      <c r="L711" s="338"/>
      <c r="M711" s="339"/>
      <c r="N711" s="340"/>
      <c r="O711" s="340"/>
    </row>
    <row r="712" spans="3:15" ht="20.25" hidden="1">
      <c r="C712" s="337">
        <f t="shared" si="8"/>
        <v>40369</v>
      </c>
      <c r="E712" s="338"/>
      <c r="F712" s="338"/>
      <c r="G712" s="338"/>
      <c r="H712" s="81">
        <v>43674</v>
      </c>
      <c r="I712" s="338"/>
      <c r="J712" s="81">
        <v>43674</v>
      </c>
      <c r="K712" s="338"/>
      <c r="L712" s="338"/>
      <c r="M712" s="339"/>
      <c r="N712" s="340"/>
      <c r="O712" s="340"/>
    </row>
    <row r="713" spans="3:15" ht="20.25" hidden="1">
      <c r="C713" s="337">
        <f t="shared" si="8"/>
        <v>40370</v>
      </c>
      <c r="E713" s="338"/>
      <c r="F713" s="338"/>
      <c r="G713" s="338"/>
      <c r="H713" s="81">
        <v>43675</v>
      </c>
      <c r="I713" s="338"/>
      <c r="J713" s="81">
        <v>43675</v>
      </c>
      <c r="K713" s="338"/>
      <c r="L713" s="338"/>
      <c r="M713" s="339"/>
      <c r="N713" s="340"/>
      <c r="O713" s="340"/>
    </row>
    <row r="714" spans="3:15" ht="20.25" hidden="1">
      <c r="C714" s="337">
        <f t="shared" si="8"/>
        <v>40371</v>
      </c>
      <c r="E714" s="338"/>
      <c r="F714" s="338"/>
      <c r="G714" s="338"/>
      <c r="H714" s="81">
        <v>43676</v>
      </c>
      <c r="I714" s="338"/>
      <c r="J714" s="81">
        <v>43676</v>
      </c>
      <c r="K714" s="338"/>
      <c r="L714" s="338"/>
      <c r="M714" s="339"/>
      <c r="N714" s="340"/>
      <c r="O714" s="340"/>
    </row>
    <row r="715" spans="3:15" ht="20.25" hidden="1">
      <c r="C715" s="337">
        <f t="shared" si="8"/>
        <v>40372</v>
      </c>
      <c r="E715" s="338"/>
      <c r="F715" s="338"/>
      <c r="G715" s="338"/>
      <c r="H715" s="81">
        <v>43677</v>
      </c>
      <c r="I715" s="338"/>
      <c r="J715" s="81">
        <v>43677</v>
      </c>
      <c r="K715" s="338"/>
      <c r="L715" s="338"/>
      <c r="M715" s="339"/>
      <c r="N715" s="340"/>
      <c r="O715" s="340"/>
    </row>
    <row r="716" spans="3:15" ht="20.25" hidden="1">
      <c r="C716" s="337">
        <f t="shared" si="8"/>
        <v>40373</v>
      </c>
      <c r="E716" s="338"/>
      <c r="F716" s="338"/>
      <c r="G716" s="338"/>
      <c r="H716" s="81">
        <v>43678</v>
      </c>
      <c r="I716" s="338"/>
      <c r="J716" s="81">
        <v>43678</v>
      </c>
      <c r="K716" s="338"/>
      <c r="L716" s="338"/>
      <c r="M716" s="339"/>
      <c r="N716" s="340"/>
      <c r="O716" s="340"/>
    </row>
    <row r="717" spans="3:15" ht="20.25" hidden="1">
      <c r="C717" s="337">
        <f t="shared" si="8"/>
        <v>40374</v>
      </c>
      <c r="E717" s="338"/>
      <c r="F717" s="338"/>
      <c r="G717" s="338"/>
      <c r="H717" s="81">
        <v>43679</v>
      </c>
      <c r="I717" s="338"/>
      <c r="J717" s="81">
        <v>43679</v>
      </c>
      <c r="K717" s="338"/>
      <c r="L717" s="338"/>
      <c r="M717" s="339"/>
      <c r="N717" s="340"/>
      <c r="O717" s="340"/>
    </row>
    <row r="718" spans="3:15" ht="20.25" hidden="1">
      <c r="C718" s="337">
        <f t="shared" si="8"/>
        <v>40375</v>
      </c>
      <c r="E718" s="338"/>
      <c r="F718" s="338"/>
      <c r="G718" s="338"/>
      <c r="H718" s="81">
        <v>43680</v>
      </c>
      <c r="I718" s="338"/>
      <c r="J718" s="81">
        <v>43680</v>
      </c>
      <c r="K718" s="338"/>
      <c r="L718" s="338"/>
      <c r="M718" s="339"/>
      <c r="N718" s="340"/>
      <c r="O718" s="340"/>
    </row>
    <row r="719" spans="3:15" ht="20.25" hidden="1">
      <c r="C719" s="337">
        <f t="shared" si="8"/>
        <v>40376</v>
      </c>
      <c r="E719" s="338"/>
      <c r="F719" s="338"/>
      <c r="G719" s="338"/>
      <c r="H719" s="81">
        <v>43681</v>
      </c>
      <c r="I719" s="338"/>
      <c r="J719" s="81">
        <v>43681</v>
      </c>
      <c r="K719" s="338"/>
      <c r="L719" s="338"/>
      <c r="M719" s="339"/>
      <c r="N719" s="340"/>
      <c r="O719" s="340"/>
    </row>
    <row r="720" spans="3:15" ht="20.25" hidden="1">
      <c r="C720" s="337">
        <f t="shared" si="8"/>
        <v>40377</v>
      </c>
      <c r="E720" s="338"/>
      <c r="F720" s="338"/>
      <c r="G720" s="338"/>
      <c r="H720" s="81">
        <v>43682</v>
      </c>
      <c r="I720" s="338"/>
      <c r="J720" s="81">
        <v>43682</v>
      </c>
      <c r="K720" s="338"/>
      <c r="L720" s="338"/>
      <c r="M720" s="339"/>
      <c r="N720" s="340"/>
      <c r="O720" s="340"/>
    </row>
    <row r="721" spans="3:15" ht="20.25" hidden="1">
      <c r="C721" s="337">
        <f t="shared" si="8"/>
        <v>40378</v>
      </c>
      <c r="E721" s="338"/>
      <c r="F721" s="338"/>
      <c r="G721" s="338"/>
      <c r="H721" s="81">
        <v>43683</v>
      </c>
      <c r="I721" s="338"/>
      <c r="J721" s="81">
        <v>43683</v>
      </c>
      <c r="K721" s="338"/>
      <c r="L721" s="338"/>
      <c r="M721" s="339"/>
      <c r="N721" s="340"/>
      <c r="O721" s="340"/>
    </row>
    <row r="722" spans="3:15" ht="20.25" hidden="1">
      <c r="C722" s="337">
        <f t="shared" si="8"/>
        <v>40379</v>
      </c>
      <c r="E722" s="338"/>
      <c r="F722" s="338"/>
      <c r="G722" s="338"/>
      <c r="H722" s="81">
        <v>43684</v>
      </c>
      <c r="I722" s="338"/>
      <c r="J722" s="81">
        <v>43684</v>
      </c>
      <c r="K722" s="338"/>
      <c r="L722" s="338"/>
      <c r="M722" s="339"/>
      <c r="N722" s="340"/>
      <c r="O722" s="340"/>
    </row>
    <row r="723" spans="3:15" ht="20.25" hidden="1">
      <c r="C723" s="337">
        <f t="shared" si="8"/>
        <v>40380</v>
      </c>
      <c r="E723" s="338"/>
      <c r="F723" s="338"/>
      <c r="G723" s="338"/>
      <c r="H723" s="81">
        <v>43685</v>
      </c>
      <c r="I723" s="338"/>
      <c r="J723" s="81">
        <v>43685</v>
      </c>
      <c r="K723" s="338"/>
      <c r="L723" s="338"/>
      <c r="M723" s="339"/>
      <c r="N723" s="340"/>
      <c r="O723" s="340"/>
    </row>
    <row r="724" spans="3:15" ht="20.25" hidden="1">
      <c r="C724" s="337">
        <f t="shared" si="8"/>
        <v>40381</v>
      </c>
      <c r="E724" s="338"/>
      <c r="F724" s="338"/>
      <c r="G724" s="338"/>
      <c r="H724" s="81">
        <v>43686</v>
      </c>
      <c r="I724" s="338"/>
      <c r="J724" s="81">
        <v>43686</v>
      </c>
      <c r="K724" s="338"/>
      <c r="L724" s="338"/>
      <c r="M724" s="339"/>
      <c r="N724" s="340"/>
      <c r="O724" s="340"/>
    </row>
    <row r="725" spans="3:15" ht="20.25" hidden="1">
      <c r="C725" s="337">
        <f t="shared" si="8"/>
        <v>40382</v>
      </c>
      <c r="E725" s="338"/>
      <c r="F725" s="338"/>
      <c r="G725" s="338"/>
      <c r="H725" s="81">
        <v>43687</v>
      </c>
      <c r="I725" s="338"/>
      <c r="J725" s="81">
        <v>43687</v>
      </c>
      <c r="K725" s="338"/>
      <c r="L725" s="338"/>
      <c r="M725" s="339"/>
      <c r="N725" s="340"/>
      <c r="O725" s="340"/>
    </row>
    <row r="726" spans="3:15" ht="20.25" hidden="1">
      <c r="C726" s="337">
        <f t="shared" si="8"/>
        <v>40383</v>
      </c>
      <c r="E726" s="338"/>
      <c r="F726" s="338"/>
      <c r="G726" s="338"/>
      <c r="H726" s="81">
        <v>43688</v>
      </c>
      <c r="I726" s="338"/>
      <c r="J726" s="81">
        <v>43688</v>
      </c>
      <c r="K726" s="338"/>
      <c r="L726" s="338"/>
      <c r="M726" s="339"/>
      <c r="N726" s="340"/>
      <c r="O726" s="340"/>
    </row>
    <row r="727" spans="3:15" ht="20.25" hidden="1">
      <c r="C727" s="337">
        <f t="shared" si="8"/>
        <v>40384</v>
      </c>
      <c r="E727" s="338"/>
      <c r="F727" s="338"/>
      <c r="G727" s="338"/>
      <c r="H727" s="81">
        <v>43689</v>
      </c>
      <c r="I727" s="338"/>
      <c r="J727" s="81">
        <v>43689</v>
      </c>
      <c r="K727" s="338"/>
      <c r="L727" s="338"/>
      <c r="M727" s="339"/>
      <c r="N727" s="340"/>
      <c r="O727" s="340"/>
    </row>
    <row r="728" spans="3:15" ht="20.25" hidden="1">
      <c r="C728" s="337">
        <f t="shared" si="8"/>
        <v>40385</v>
      </c>
      <c r="E728" s="338"/>
      <c r="F728" s="338"/>
      <c r="G728" s="338"/>
      <c r="H728" s="81">
        <v>43690</v>
      </c>
      <c r="I728" s="338"/>
      <c r="J728" s="81">
        <v>43690</v>
      </c>
      <c r="K728" s="338"/>
      <c r="L728" s="338"/>
      <c r="M728" s="339"/>
      <c r="N728" s="340"/>
      <c r="O728" s="340"/>
    </row>
    <row r="729" spans="3:15" ht="20.25" hidden="1">
      <c r="C729" s="337">
        <f t="shared" si="8"/>
        <v>40386</v>
      </c>
      <c r="E729" s="338"/>
      <c r="F729" s="338"/>
      <c r="G729" s="338"/>
      <c r="H729" s="81">
        <v>43691</v>
      </c>
      <c r="I729" s="338"/>
      <c r="J729" s="81">
        <v>43691</v>
      </c>
      <c r="K729" s="338"/>
      <c r="L729" s="338"/>
      <c r="M729" s="339"/>
      <c r="N729" s="340"/>
      <c r="O729" s="340"/>
    </row>
    <row r="730" spans="3:15" ht="20.25" hidden="1">
      <c r="C730" s="337">
        <f t="shared" si="8"/>
        <v>40387</v>
      </c>
      <c r="E730" s="338"/>
      <c r="F730" s="338"/>
      <c r="G730" s="338"/>
      <c r="H730" s="81">
        <v>43692</v>
      </c>
      <c r="I730" s="338"/>
      <c r="J730" s="81">
        <v>43692</v>
      </c>
      <c r="K730" s="338"/>
      <c r="L730" s="338"/>
      <c r="M730" s="339"/>
      <c r="N730" s="340"/>
      <c r="O730" s="340"/>
    </row>
    <row r="731" spans="3:15" ht="20.25" hidden="1">
      <c r="C731" s="337">
        <f t="shared" si="8"/>
        <v>40388</v>
      </c>
      <c r="E731" s="338"/>
      <c r="F731" s="338"/>
      <c r="G731" s="338"/>
      <c r="H731" s="81">
        <v>43693</v>
      </c>
      <c r="I731" s="338"/>
      <c r="J731" s="81">
        <v>43693</v>
      </c>
      <c r="K731" s="338"/>
      <c r="L731" s="338"/>
      <c r="M731" s="339"/>
      <c r="N731" s="340"/>
      <c r="O731" s="340"/>
    </row>
    <row r="732" spans="3:15" ht="20.25" hidden="1">
      <c r="C732" s="337">
        <f t="shared" si="8"/>
        <v>40389</v>
      </c>
      <c r="E732" s="338"/>
      <c r="F732" s="338"/>
      <c r="G732" s="338"/>
      <c r="H732" s="81">
        <v>43694</v>
      </c>
      <c r="I732" s="338"/>
      <c r="J732" s="81">
        <v>43694</v>
      </c>
      <c r="K732" s="338"/>
      <c r="L732" s="338"/>
      <c r="M732" s="339"/>
      <c r="N732" s="340"/>
      <c r="O732" s="340"/>
    </row>
    <row r="733" spans="3:15" ht="20.25" hidden="1">
      <c r="C733" s="337">
        <f t="shared" si="8"/>
        <v>40390</v>
      </c>
      <c r="E733" s="338"/>
      <c r="F733" s="338"/>
      <c r="G733" s="338"/>
      <c r="H733" s="81">
        <v>43695</v>
      </c>
      <c r="I733" s="338"/>
      <c r="J733" s="81">
        <v>43695</v>
      </c>
      <c r="K733" s="338"/>
      <c r="L733" s="338"/>
      <c r="M733" s="339"/>
      <c r="N733" s="340"/>
      <c r="O733" s="340"/>
    </row>
    <row r="734" spans="3:15" ht="20.25" hidden="1">
      <c r="C734" s="337">
        <f t="shared" si="8"/>
        <v>40391</v>
      </c>
      <c r="E734" s="338"/>
      <c r="F734" s="338"/>
      <c r="G734" s="338"/>
      <c r="H734" s="81">
        <v>43696</v>
      </c>
      <c r="I734" s="338"/>
      <c r="J734" s="81">
        <v>43696</v>
      </c>
      <c r="K734" s="338"/>
      <c r="L734" s="338"/>
      <c r="M734" s="339"/>
      <c r="N734" s="340"/>
      <c r="O734" s="340"/>
    </row>
    <row r="735" spans="3:15" ht="20.25" hidden="1">
      <c r="C735" s="337">
        <f t="shared" ref="C735:C798" si="9">+C734+1</f>
        <v>40392</v>
      </c>
      <c r="E735" s="338"/>
      <c r="F735" s="338"/>
      <c r="G735" s="338"/>
      <c r="H735" s="81">
        <v>43697</v>
      </c>
      <c r="I735" s="338"/>
      <c r="J735" s="81">
        <v>43697</v>
      </c>
      <c r="K735" s="338"/>
      <c r="L735" s="338"/>
      <c r="M735" s="339"/>
      <c r="N735" s="340"/>
      <c r="O735" s="340"/>
    </row>
    <row r="736" spans="3:15" ht="20.25" hidden="1">
      <c r="C736" s="337">
        <f t="shared" si="9"/>
        <v>40393</v>
      </c>
      <c r="E736" s="338"/>
      <c r="F736" s="338"/>
      <c r="G736" s="338"/>
      <c r="H736" s="81">
        <v>43698</v>
      </c>
      <c r="I736" s="338"/>
      <c r="J736" s="81">
        <v>43698</v>
      </c>
      <c r="K736" s="338"/>
      <c r="L736" s="338"/>
      <c r="M736" s="339"/>
      <c r="N736" s="340"/>
      <c r="O736" s="340"/>
    </row>
    <row r="737" spans="3:15" ht="20.25" hidden="1">
      <c r="C737" s="337">
        <f t="shared" si="9"/>
        <v>40394</v>
      </c>
      <c r="E737" s="338"/>
      <c r="F737" s="338"/>
      <c r="G737" s="338"/>
      <c r="H737" s="81">
        <v>43699</v>
      </c>
      <c r="I737" s="338"/>
      <c r="J737" s="81">
        <v>43699</v>
      </c>
      <c r="K737" s="338"/>
      <c r="L737" s="338"/>
      <c r="M737" s="339"/>
      <c r="N737" s="340"/>
      <c r="O737" s="340"/>
    </row>
    <row r="738" spans="3:15" ht="20.25" hidden="1">
      <c r="C738" s="337">
        <f t="shared" si="9"/>
        <v>40395</v>
      </c>
      <c r="E738" s="338"/>
      <c r="F738" s="338"/>
      <c r="G738" s="338"/>
      <c r="H738" s="81">
        <v>43700</v>
      </c>
      <c r="I738" s="338"/>
      <c r="J738" s="81">
        <v>43700</v>
      </c>
      <c r="K738" s="338"/>
      <c r="L738" s="338"/>
      <c r="M738" s="339"/>
      <c r="N738" s="340"/>
      <c r="O738" s="340"/>
    </row>
    <row r="739" spans="3:15" ht="20.25" hidden="1">
      <c r="C739" s="337">
        <f t="shared" si="9"/>
        <v>40396</v>
      </c>
      <c r="E739" s="338"/>
      <c r="F739" s="338"/>
      <c r="G739" s="338"/>
      <c r="H739" s="81">
        <v>43701</v>
      </c>
      <c r="I739" s="338"/>
      <c r="J739" s="81">
        <v>43701</v>
      </c>
      <c r="K739" s="338"/>
      <c r="L739" s="338"/>
      <c r="M739" s="339"/>
      <c r="N739" s="340"/>
      <c r="O739" s="340"/>
    </row>
    <row r="740" spans="3:15" ht="20.25" hidden="1">
      <c r="C740" s="337">
        <f t="shared" si="9"/>
        <v>40397</v>
      </c>
      <c r="E740" s="338"/>
      <c r="F740" s="338"/>
      <c r="G740" s="338"/>
      <c r="H740" s="81">
        <v>43702</v>
      </c>
      <c r="I740" s="338"/>
      <c r="J740" s="81">
        <v>43702</v>
      </c>
      <c r="K740" s="338"/>
      <c r="L740" s="338"/>
      <c r="M740" s="339"/>
      <c r="N740" s="340"/>
      <c r="O740" s="340"/>
    </row>
    <row r="741" spans="3:15" ht="20.25" hidden="1">
      <c r="C741" s="337">
        <f t="shared" si="9"/>
        <v>40398</v>
      </c>
      <c r="E741" s="338"/>
      <c r="F741" s="338"/>
      <c r="G741" s="338"/>
      <c r="H741" s="81">
        <v>43703</v>
      </c>
      <c r="I741" s="338"/>
      <c r="J741" s="81">
        <v>43703</v>
      </c>
      <c r="K741" s="338"/>
      <c r="L741" s="338"/>
      <c r="M741" s="339"/>
      <c r="N741" s="340"/>
      <c r="O741" s="340"/>
    </row>
    <row r="742" spans="3:15" ht="20.25" hidden="1">
      <c r="C742" s="337">
        <f t="shared" si="9"/>
        <v>40399</v>
      </c>
      <c r="E742" s="338"/>
      <c r="F742" s="338"/>
      <c r="G742" s="338"/>
      <c r="H742" s="81">
        <v>43704</v>
      </c>
      <c r="I742" s="338"/>
      <c r="J742" s="81">
        <v>43704</v>
      </c>
      <c r="K742" s="338"/>
      <c r="L742" s="338"/>
      <c r="M742" s="339"/>
      <c r="N742" s="340"/>
      <c r="O742" s="340"/>
    </row>
    <row r="743" spans="3:15" ht="20.25" hidden="1">
      <c r="C743" s="337">
        <f t="shared" si="9"/>
        <v>40400</v>
      </c>
      <c r="E743" s="338"/>
      <c r="F743" s="338"/>
      <c r="G743" s="338"/>
      <c r="H743" s="81">
        <v>43705</v>
      </c>
      <c r="I743" s="338"/>
      <c r="J743" s="81">
        <v>43705</v>
      </c>
      <c r="K743" s="338"/>
      <c r="L743" s="338"/>
      <c r="M743" s="339"/>
      <c r="N743" s="340"/>
      <c r="O743" s="340"/>
    </row>
    <row r="744" spans="3:15" ht="20.25" hidden="1">
      <c r="C744" s="337">
        <f t="shared" si="9"/>
        <v>40401</v>
      </c>
      <c r="E744" s="338"/>
      <c r="F744" s="338"/>
      <c r="G744" s="338"/>
      <c r="H744" s="81">
        <v>43706</v>
      </c>
      <c r="I744" s="338"/>
      <c r="J744" s="81">
        <v>43706</v>
      </c>
      <c r="K744" s="338"/>
      <c r="L744" s="338"/>
      <c r="M744" s="339"/>
      <c r="N744" s="340"/>
      <c r="O744" s="340"/>
    </row>
    <row r="745" spans="3:15" ht="20.25" hidden="1">
      <c r="C745" s="337">
        <f t="shared" si="9"/>
        <v>40402</v>
      </c>
      <c r="E745" s="338"/>
      <c r="F745" s="338"/>
      <c r="G745" s="338"/>
      <c r="H745" s="81">
        <v>43707</v>
      </c>
      <c r="I745" s="338"/>
      <c r="J745" s="81">
        <v>43707</v>
      </c>
      <c r="K745" s="338"/>
      <c r="L745" s="338"/>
      <c r="M745" s="339"/>
      <c r="N745" s="340"/>
      <c r="O745" s="340"/>
    </row>
    <row r="746" spans="3:15" ht="20.25" hidden="1">
      <c r="C746" s="337">
        <f t="shared" si="9"/>
        <v>40403</v>
      </c>
      <c r="E746" s="338"/>
      <c r="F746" s="338"/>
      <c r="G746" s="338"/>
      <c r="H746" s="81">
        <v>43708</v>
      </c>
      <c r="I746" s="338"/>
      <c r="J746" s="81">
        <v>43708</v>
      </c>
      <c r="K746" s="338"/>
      <c r="L746" s="338"/>
      <c r="M746" s="339"/>
      <c r="N746" s="340"/>
      <c r="O746" s="340"/>
    </row>
    <row r="747" spans="3:15" ht="20.25" hidden="1">
      <c r="C747" s="337">
        <f t="shared" si="9"/>
        <v>40404</v>
      </c>
      <c r="E747" s="338"/>
      <c r="F747" s="338"/>
      <c r="G747" s="338"/>
      <c r="H747" s="81">
        <v>43709</v>
      </c>
      <c r="I747" s="338"/>
      <c r="J747" s="81">
        <v>43709</v>
      </c>
      <c r="K747" s="338"/>
      <c r="L747" s="338"/>
      <c r="M747" s="339"/>
      <c r="N747" s="340"/>
      <c r="O747" s="340"/>
    </row>
    <row r="748" spans="3:15" ht="20.25" hidden="1">
      <c r="C748" s="337">
        <f t="shared" si="9"/>
        <v>40405</v>
      </c>
      <c r="E748" s="338"/>
      <c r="F748" s="338"/>
      <c r="G748" s="338"/>
      <c r="H748" s="81">
        <v>43710</v>
      </c>
      <c r="I748" s="338"/>
      <c r="J748" s="81">
        <v>43710</v>
      </c>
      <c r="K748" s="338"/>
      <c r="L748" s="338"/>
      <c r="M748" s="339"/>
      <c r="N748" s="340"/>
      <c r="O748" s="340"/>
    </row>
    <row r="749" spans="3:15" ht="20.25" hidden="1">
      <c r="C749" s="337">
        <f t="shared" si="9"/>
        <v>40406</v>
      </c>
      <c r="E749" s="338"/>
      <c r="F749" s="338"/>
      <c r="G749" s="338"/>
      <c r="H749" s="81">
        <v>43711</v>
      </c>
      <c r="I749" s="338"/>
      <c r="J749" s="81">
        <v>43711</v>
      </c>
      <c r="K749" s="338"/>
      <c r="L749" s="338"/>
      <c r="M749" s="339"/>
      <c r="N749" s="340"/>
      <c r="O749" s="340"/>
    </row>
    <row r="750" spans="3:15" ht="20.25" hidden="1">
      <c r="C750" s="337">
        <f t="shared" si="9"/>
        <v>40407</v>
      </c>
      <c r="E750" s="338"/>
      <c r="F750" s="338"/>
      <c r="G750" s="338"/>
      <c r="H750" s="81">
        <v>43712</v>
      </c>
      <c r="I750" s="338"/>
      <c r="J750" s="81">
        <v>43712</v>
      </c>
      <c r="K750" s="338"/>
      <c r="L750" s="338"/>
      <c r="M750" s="339"/>
      <c r="N750" s="340"/>
      <c r="O750" s="340"/>
    </row>
    <row r="751" spans="3:15" ht="20.25" hidden="1">
      <c r="C751" s="337">
        <f t="shared" si="9"/>
        <v>40408</v>
      </c>
      <c r="E751" s="338"/>
      <c r="F751" s="338"/>
      <c r="G751" s="338"/>
      <c r="H751" s="81">
        <v>43713</v>
      </c>
      <c r="I751" s="338"/>
      <c r="J751" s="81">
        <v>43713</v>
      </c>
      <c r="K751" s="338"/>
      <c r="L751" s="338"/>
      <c r="M751" s="339"/>
      <c r="N751" s="340"/>
      <c r="O751" s="340"/>
    </row>
    <row r="752" spans="3:15" ht="20.25" hidden="1">
      <c r="C752" s="337">
        <f t="shared" si="9"/>
        <v>40409</v>
      </c>
      <c r="E752" s="338"/>
      <c r="F752" s="338"/>
      <c r="G752" s="338"/>
      <c r="H752" s="81">
        <v>43714</v>
      </c>
      <c r="I752" s="338"/>
      <c r="J752" s="81">
        <v>43714</v>
      </c>
      <c r="K752" s="338"/>
      <c r="L752" s="338"/>
      <c r="M752" s="339"/>
      <c r="N752" s="340"/>
      <c r="O752" s="340"/>
    </row>
    <row r="753" spans="3:15" ht="20.25" hidden="1">
      <c r="C753" s="337">
        <f t="shared" si="9"/>
        <v>40410</v>
      </c>
      <c r="E753" s="338"/>
      <c r="F753" s="338"/>
      <c r="G753" s="338"/>
      <c r="H753" s="81">
        <v>43715</v>
      </c>
      <c r="I753" s="338"/>
      <c r="J753" s="81">
        <v>43715</v>
      </c>
      <c r="K753" s="338"/>
      <c r="L753" s="338"/>
      <c r="M753" s="339"/>
      <c r="N753" s="340"/>
      <c r="O753" s="340"/>
    </row>
    <row r="754" spans="3:15" ht="20.25" hidden="1">
      <c r="C754" s="337">
        <f t="shared" si="9"/>
        <v>40411</v>
      </c>
      <c r="E754" s="338"/>
      <c r="F754" s="338"/>
      <c r="G754" s="338"/>
      <c r="H754" s="81">
        <v>43716</v>
      </c>
      <c r="I754" s="338"/>
      <c r="J754" s="81">
        <v>43716</v>
      </c>
      <c r="K754" s="338"/>
      <c r="L754" s="338"/>
      <c r="M754" s="339"/>
      <c r="N754" s="340"/>
      <c r="O754" s="340"/>
    </row>
    <row r="755" spans="3:15" ht="20.25" hidden="1">
      <c r="C755" s="337">
        <f t="shared" si="9"/>
        <v>40412</v>
      </c>
      <c r="E755" s="338"/>
      <c r="F755" s="338"/>
      <c r="G755" s="338"/>
      <c r="H755" s="81">
        <v>43717</v>
      </c>
      <c r="I755" s="338"/>
      <c r="J755" s="81">
        <v>43717</v>
      </c>
      <c r="K755" s="338"/>
      <c r="L755" s="338"/>
      <c r="M755" s="339"/>
      <c r="N755" s="340"/>
      <c r="O755" s="340"/>
    </row>
    <row r="756" spans="3:15" ht="20.25" hidden="1">
      <c r="C756" s="337">
        <f t="shared" si="9"/>
        <v>40413</v>
      </c>
      <c r="E756" s="338"/>
      <c r="F756" s="338"/>
      <c r="G756" s="338"/>
      <c r="H756" s="81">
        <v>43718</v>
      </c>
      <c r="I756" s="338"/>
      <c r="J756" s="81">
        <v>43718</v>
      </c>
      <c r="K756" s="338"/>
      <c r="L756" s="338"/>
      <c r="M756" s="339"/>
      <c r="N756" s="340"/>
      <c r="O756" s="340"/>
    </row>
    <row r="757" spans="3:15" ht="20.25" hidden="1">
      <c r="C757" s="337">
        <f t="shared" si="9"/>
        <v>40414</v>
      </c>
      <c r="E757" s="338"/>
      <c r="F757" s="338"/>
      <c r="G757" s="338"/>
      <c r="H757" s="81">
        <v>43719</v>
      </c>
      <c r="I757" s="338"/>
      <c r="J757" s="81">
        <v>43719</v>
      </c>
      <c r="K757" s="338"/>
      <c r="L757" s="338"/>
      <c r="M757" s="339"/>
      <c r="N757" s="340"/>
      <c r="O757" s="340"/>
    </row>
    <row r="758" spans="3:15" ht="20.25" hidden="1">
      <c r="C758" s="337">
        <f t="shared" si="9"/>
        <v>40415</v>
      </c>
      <c r="E758" s="338"/>
      <c r="F758" s="338"/>
      <c r="G758" s="338"/>
      <c r="H758" s="81">
        <v>43720</v>
      </c>
      <c r="I758" s="338"/>
      <c r="J758" s="81">
        <v>43720</v>
      </c>
      <c r="K758" s="338"/>
      <c r="L758" s="338"/>
      <c r="M758" s="339"/>
      <c r="N758" s="340"/>
      <c r="O758" s="340"/>
    </row>
    <row r="759" spans="3:15" ht="20.25" hidden="1">
      <c r="C759" s="337">
        <f t="shared" si="9"/>
        <v>40416</v>
      </c>
      <c r="E759" s="338"/>
      <c r="F759" s="338"/>
      <c r="G759" s="338"/>
      <c r="H759" s="81">
        <v>43721</v>
      </c>
      <c r="I759" s="338"/>
      <c r="J759" s="81">
        <v>43721</v>
      </c>
      <c r="K759" s="338"/>
      <c r="L759" s="338"/>
      <c r="M759" s="339"/>
      <c r="N759" s="340"/>
      <c r="O759" s="340"/>
    </row>
    <row r="760" spans="3:15" ht="20.25" hidden="1">
      <c r="C760" s="337">
        <f t="shared" si="9"/>
        <v>40417</v>
      </c>
      <c r="E760" s="338"/>
      <c r="F760" s="338"/>
      <c r="G760" s="338"/>
      <c r="H760" s="81">
        <v>43722</v>
      </c>
      <c r="I760" s="338"/>
      <c r="J760" s="81">
        <v>43722</v>
      </c>
      <c r="K760" s="338"/>
      <c r="L760" s="338"/>
      <c r="M760" s="339"/>
      <c r="N760" s="340"/>
      <c r="O760" s="340"/>
    </row>
    <row r="761" spans="3:15" ht="20.25" hidden="1">
      <c r="C761" s="337">
        <f t="shared" si="9"/>
        <v>40418</v>
      </c>
      <c r="E761" s="338"/>
      <c r="F761" s="338"/>
      <c r="G761" s="338"/>
      <c r="H761" s="81">
        <v>43723</v>
      </c>
      <c r="I761" s="338"/>
      <c r="J761" s="81">
        <v>43723</v>
      </c>
      <c r="K761" s="338"/>
      <c r="L761" s="338"/>
      <c r="M761" s="339"/>
      <c r="N761" s="340"/>
      <c r="O761" s="340"/>
    </row>
    <row r="762" spans="3:15" ht="20.25" hidden="1">
      <c r="C762" s="337">
        <f t="shared" si="9"/>
        <v>40419</v>
      </c>
      <c r="E762" s="338"/>
      <c r="F762" s="338"/>
      <c r="G762" s="338"/>
      <c r="H762" s="81">
        <v>43724</v>
      </c>
      <c r="I762" s="338"/>
      <c r="J762" s="81">
        <v>43724</v>
      </c>
      <c r="K762" s="338"/>
      <c r="L762" s="338"/>
      <c r="M762" s="339"/>
      <c r="N762" s="340"/>
      <c r="O762" s="340"/>
    </row>
    <row r="763" spans="3:15" ht="20.25" hidden="1">
      <c r="C763" s="337">
        <f t="shared" si="9"/>
        <v>40420</v>
      </c>
      <c r="E763" s="338"/>
      <c r="F763" s="338"/>
      <c r="G763" s="338"/>
      <c r="H763" s="81">
        <v>43725</v>
      </c>
      <c r="I763" s="338"/>
      <c r="J763" s="81">
        <v>43725</v>
      </c>
      <c r="K763" s="338"/>
      <c r="L763" s="338"/>
      <c r="M763" s="339"/>
      <c r="N763" s="340"/>
      <c r="O763" s="340"/>
    </row>
    <row r="764" spans="3:15" ht="20.25" hidden="1">
      <c r="C764" s="337">
        <f t="shared" si="9"/>
        <v>40421</v>
      </c>
      <c r="E764" s="338"/>
      <c r="F764" s="338"/>
      <c r="G764" s="338"/>
      <c r="H764" s="81">
        <v>43726</v>
      </c>
      <c r="I764" s="338"/>
      <c r="J764" s="81">
        <v>43726</v>
      </c>
      <c r="K764" s="338"/>
      <c r="L764" s="338"/>
      <c r="M764" s="339"/>
      <c r="N764" s="340"/>
      <c r="O764" s="340"/>
    </row>
    <row r="765" spans="3:15" ht="20.25" hidden="1">
      <c r="C765" s="337">
        <f t="shared" si="9"/>
        <v>40422</v>
      </c>
      <c r="E765" s="338"/>
      <c r="F765" s="338"/>
      <c r="G765" s="338"/>
      <c r="H765" s="81">
        <v>43727</v>
      </c>
      <c r="I765" s="338"/>
      <c r="J765" s="81">
        <v>43727</v>
      </c>
      <c r="K765" s="338"/>
      <c r="L765" s="338"/>
      <c r="M765" s="339"/>
      <c r="N765" s="340"/>
      <c r="O765" s="340"/>
    </row>
    <row r="766" spans="3:15" ht="20.25" hidden="1">
      <c r="C766" s="337">
        <f t="shared" si="9"/>
        <v>40423</v>
      </c>
      <c r="E766" s="338"/>
      <c r="F766" s="338"/>
      <c r="G766" s="338"/>
      <c r="H766" s="81">
        <v>43728</v>
      </c>
      <c r="I766" s="338"/>
      <c r="J766" s="81">
        <v>43728</v>
      </c>
      <c r="K766" s="338"/>
      <c r="L766" s="338"/>
      <c r="M766" s="339"/>
      <c r="N766" s="340"/>
      <c r="O766" s="340"/>
    </row>
    <row r="767" spans="3:15" ht="20.25" hidden="1">
      <c r="C767" s="337">
        <f t="shared" si="9"/>
        <v>40424</v>
      </c>
      <c r="E767" s="338"/>
      <c r="F767" s="338"/>
      <c r="G767" s="338"/>
      <c r="H767" s="81">
        <v>43729</v>
      </c>
      <c r="I767" s="338"/>
      <c r="J767" s="81">
        <v>43729</v>
      </c>
      <c r="K767" s="338"/>
      <c r="L767" s="338"/>
      <c r="M767" s="339"/>
      <c r="N767" s="340"/>
      <c r="O767" s="340"/>
    </row>
    <row r="768" spans="3:15" ht="20.25" hidden="1">
      <c r="C768" s="337">
        <f t="shared" si="9"/>
        <v>40425</v>
      </c>
      <c r="E768" s="338"/>
      <c r="F768" s="338"/>
      <c r="G768" s="338"/>
      <c r="H768" s="81">
        <v>43730</v>
      </c>
      <c r="I768" s="338"/>
      <c r="J768" s="81">
        <v>43730</v>
      </c>
      <c r="K768" s="338"/>
      <c r="L768" s="338"/>
      <c r="M768" s="339"/>
      <c r="N768" s="340"/>
      <c r="O768" s="340"/>
    </row>
    <row r="769" spans="3:15" ht="20.25" hidden="1">
      <c r="C769" s="337">
        <f t="shared" si="9"/>
        <v>40426</v>
      </c>
      <c r="E769" s="338"/>
      <c r="F769" s="338"/>
      <c r="G769" s="338"/>
      <c r="H769" s="81">
        <v>43731</v>
      </c>
      <c r="I769" s="338"/>
      <c r="J769" s="81">
        <v>43731</v>
      </c>
      <c r="K769" s="338"/>
      <c r="L769" s="338"/>
      <c r="M769" s="339"/>
      <c r="N769" s="340"/>
      <c r="O769" s="340"/>
    </row>
    <row r="770" spans="3:15" ht="20.25" hidden="1">
      <c r="C770" s="337">
        <f t="shared" si="9"/>
        <v>40427</v>
      </c>
      <c r="E770" s="338"/>
      <c r="F770" s="338"/>
      <c r="G770" s="338"/>
      <c r="H770" s="81">
        <v>43732</v>
      </c>
      <c r="I770" s="338"/>
      <c r="J770" s="81">
        <v>43732</v>
      </c>
      <c r="K770" s="338"/>
      <c r="L770" s="338"/>
      <c r="M770" s="339"/>
      <c r="N770" s="340"/>
      <c r="O770" s="340"/>
    </row>
    <row r="771" spans="3:15" ht="20.25" hidden="1">
      <c r="C771" s="337">
        <f t="shared" si="9"/>
        <v>40428</v>
      </c>
      <c r="E771" s="338"/>
      <c r="F771" s="338"/>
      <c r="G771" s="338"/>
      <c r="H771" s="81">
        <v>43733</v>
      </c>
      <c r="I771" s="338"/>
      <c r="J771" s="81">
        <v>43733</v>
      </c>
      <c r="K771" s="338"/>
      <c r="L771" s="338"/>
      <c r="M771" s="339"/>
      <c r="N771" s="340"/>
      <c r="O771" s="340"/>
    </row>
    <row r="772" spans="3:15" ht="20.25" hidden="1">
      <c r="C772" s="337">
        <f t="shared" si="9"/>
        <v>40429</v>
      </c>
      <c r="E772" s="338"/>
      <c r="F772" s="338"/>
      <c r="G772" s="338"/>
      <c r="H772" s="81">
        <v>43734</v>
      </c>
      <c r="I772" s="338"/>
      <c r="J772" s="81">
        <v>43734</v>
      </c>
      <c r="K772" s="338"/>
      <c r="L772" s="338"/>
      <c r="M772" s="339"/>
      <c r="N772" s="340"/>
      <c r="O772" s="340"/>
    </row>
    <row r="773" spans="3:15" ht="20.25" hidden="1">
      <c r="C773" s="337">
        <f t="shared" si="9"/>
        <v>40430</v>
      </c>
      <c r="E773" s="338"/>
      <c r="F773" s="338"/>
      <c r="G773" s="338"/>
      <c r="H773" s="81">
        <v>43735</v>
      </c>
      <c r="I773" s="338"/>
      <c r="J773" s="81">
        <v>43735</v>
      </c>
      <c r="K773" s="338"/>
      <c r="L773" s="338"/>
      <c r="M773" s="339"/>
      <c r="N773" s="340"/>
      <c r="O773" s="340"/>
    </row>
    <row r="774" spans="3:15" ht="20.25" hidden="1">
      <c r="C774" s="337">
        <f t="shared" si="9"/>
        <v>40431</v>
      </c>
      <c r="E774" s="338"/>
      <c r="F774" s="338"/>
      <c r="G774" s="338"/>
      <c r="H774" s="81">
        <v>43736</v>
      </c>
      <c r="I774" s="338"/>
      <c r="J774" s="81">
        <v>43736</v>
      </c>
      <c r="K774" s="338"/>
      <c r="L774" s="338"/>
      <c r="M774" s="339"/>
      <c r="N774" s="340"/>
      <c r="O774" s="340"/>
    </row>
    <row r="775" spans="3:15" ht="20.25" hidden="1">
      <c r="C775" s="337">
        <f t="shared" si="9"/>
        <v>40432</v>
      </c>
      <c r="E775" s="338"/>
      <c r="F775" s="338"/>
      <c r="G775" s="338"/>
      <c r="H775" s="81">
        <v>43737</v>
      </c>
      <c r="I775" s="338"/>
      <c r="J775" s="81">
        <v>43737</v>
      </c>
      <c r="K775" s="338"/>
      <c r="L775" s="338"/>
      <c r="M775" s="339"/>
      <c r="N775" s="340"/>
      <c r="O775" s="340"/>
    </row>
    <row r="776" spans="3:15" ht="20.25" hidden="1">
      <c r="C776" s="337">
        <f t="shared" si="9"/>
        <v>40433</v>
      </c>
      <c r="E776" s="338"/>
      <c r="F776" s="338"/>
      <c r="G776" s="338"/>
      <c r="H776" s="81">
        <v>43738</v>
      </c>
      <c r="I776" s="338"/>
      <c r="J776" s="81">
        <v>43738</v>
      </c>
      <c r="K776" s="338"/>
      <c r="L776" s="338"/>
      <c r="M776" s="339"/>
      <c r="N776" s="340"/>
      <c r="O776" s="340"/>
    </row>
    <row r="777" spans="3:15" ht="20.25" hidden="1">
      <c r="C777" s="337">
        <f t="shared" si="9"/>
        <v>40434</v>
      </c>
      <c r="E777" s="338"/>
      <c r="F777" s="338"/>
      <c r="G777" s="338"/>
      <c r="H777" s="81">
        <v>43739</v>
      </c>
      <c r="I777" s="338"/>
      <c r="J777" s="81">
        <v>43739</v>
      </c>
      <c r="K777" s="338"/>
      <c r="L777" s="338"/>
      <c r="M777" s="339"/>
      <c r="N777" s="340"/>
      <c r="O777" s="340"/>
    </row>
    <row r="778" spans="3:15" ht="20.25" hidden="1">
      <c r="C778" s="337">
        <f t="shared" si="9"/>
        <v>40435</v>
      </c>
      <c r="E778" s="338"/>
      <c r="F778" s="338"/>
      <c r="G778" s="338"/>
      <c r="H778" s="81">
        <v>43740</v>
      </c>
      <c r="I778" s="338"/>
      <c r="J778" s="81">
        <v>43740</v>
      </c>
      <c r="K778" s="338"/>
      <c r="L778" s="338"/>
      <c r="M778" s="339"/>
      <c r="N778" s="340"/>
      <c r="O778" s="340"/>
    </row>
    <row r="779" spans="3:15" ht="20.25" hidden="1">
      <c r="C779" s="337">
        <f t="shared" si="9"/>
        <v>40436</v>
      </c>
      <c r="E779" s="338"/>
      <c r="F779" s="338"/>
      <c r="G779" s="338"/>
      <c r="H779" s="81">
        <v>43741</v>
      </c>
      <c r="I779" s="338"/>
      <c r="J779" s="81">
        <v>43741</v>
      </c>
      <c r="K779" s="338"/>
      <c r="L779" s="338"/>
      <c r="M779" s="339"/>
      <c r="N779" s="340"/>
      <c r="O779" s="340"/>
    </row>
    <row r="780" spans="3:15" ht="20.25" hidden="1">
      <c r="C780" s="337">
        <f t="shared" si="9"/>
        <v>40437</v>
      </c>
      <c r="E780" s="338"/>
      <c r="F780" s="338"/>
      <c r="G780" s="338"/>
      <c r="H780" s="81">
        <v>43742</v>
      </c>
      <c r="I780" s="338"/>
      <c r="J780" s="81">
        <v>43742</v>
      </c>
      <c r="K780" s="338"/>
      <c r="L780" s="338"/>
      <c r="M780" s="339"/>
      <c r="N780" s="340"/>
      <c r="O780" s="340"/>
    </row>
    <row r="781" spans="3:15" ht="20.25" hidden="1">
      <c r="C781" s="337">
        <f t="shared" si="9"/>
        <v>40438</v>
      </c>
      <c r="E781" s="338"/>
      <c r="F781" s="338"/>
      <c r="G781" s="338"/>
      <c r="H781" s="81">
        <v>43743</v>
      </c>
      <c r="I781" s="338"/>
      <c r="J781" s="81">
        <v>43743</v>
      </c>
      <c r="K781" s="338"/>
      <c r="L781" s="338"/>
      <c r="M781" s="339"/>
      <c r="N781" s="340"/>
      <c r="O781" s="340"/>
    </row>
    <row r="782" spans="3:15" ht="20.25" hidden="1">
      <c r="C782" s="337">
        <f t="shared" si="9"/>
        <v>40439</v>
      </c>
      <c r="E782" s="338"/>
      <c r="F782" s="338"/>
      <c r="G782" s="338"/>
      <c r="H782" s="81">
        <v>43744</v>
      </c>
      <c r="I782" s="338"/>
      <c r="J782" s="81">
        <v>43744</v>
      </c>
      <c r="K782" s="338"/>
      <c r="L782" s="338"/>
      <c r="M782" s="339"/>
      <c r="N782" s="340"/>
      <c r="O782" s="340"/>
    </row>
    <row r="783" spans="3:15" ht="20.25" hidden="1">
      <c r="C783" s="337">
        <f t="shared" si="9"/>
        <v>40440</v>
      </c>
      <c r="E783" s="338"/>
      <c r="F783" s="338"/>
      <c r="G783" s="338"/>
      <c r="H783" s="81">
        <v>43745</v>
      </c>
      <c r="I783" s="338"/>
      <c r="J783" s="81">
        <v>43745</v>
      </c>
      <c r="K783" s="338"/>
      <c r="L783" s="338"/>
      <c r="M783" s="339"/>
      <c r="N783" s="340"/>
      <c r="O783" s="340"/>
    </row>
    <row r="784" spans="3:15" ht="20.25" hidden="1">
      <c r="C784" s="337">
        <f t="shared" si="9"/>
        <v>40441</v>
      </c>
      <c r="E784" s="338"/>
      <c r="F784" s="338"/>
      <c r="G784" s="338"/>
      <c r="H784" s="81">
        <v>43746</v>
      </c>
      <c r="I784" s="338"/>
      <c r="J784" s="81">
        <v>43746</v>
      </c>
      <c r="K784" s="338"/>
      <c r="L784" s="338"/>
      <c r="M784" s="339"/>
      <c r="N784" s="340"/>
      <c r="O784" s="340"/>
    </row>
    <row r="785" spans="3:15" ht="20.25" hidden="1">
      <c r="C785" s="337">
        <f t="shared" si="9"/>
        <v>40442</v>
      </c>
      <c r="E785" s="338"/>
      <c r="F785" s="338"/>
      <c r="G785" s="338"/>
      <c r="H785" s="81">
        <v>43747</v>
      </c>
      <c r="I785" s="338"/>
      <c r="J785" s="81">
        <v>43747</v>
      </c>
      <c r="K785" s="338"/>
      <c r="L785" s="338"/>
      <c r="M785" s="339"/>
      <c r="N785" s="340"/>
      <c r="O785" s="340"/>
    </row>
    <row r="786" spans="3:15" ht="20.25" hidden="1">
      <c r="C786" s="337">
        <f t="shared" si="9"/>
        <v>40443</v>
      </c>
      <c r="E786" s="338"/>
      <c r="F786" s="338"/>
      <c r="G786" s="338"/>
      <c r="H786" s="81">
        <v>43748</v>
      </c>
      <c r="I786" s="338"/>
      <c r="J786" s="81">
        <v>43748</v>
      </c>
      <c r="K786" s="338"/>
      <c r="L786" s="338"/>
      <c r="M786" s="339"/>
      <c r="N786" s="340"/>
      <c r="O786" s="340"/>
    </row>
    <row r="787" spans="3:15" ht="20.25" hidden="1">
      <c r="C787" s="337">
        <f t="shared" si="9"/>
        <v>40444</v>
      </c>
      <c r="E787" s="338"/>
      <c r="F787" s="338"/>
      <c r="G787" s="338"/>
      <c r="H787" s="81">
        <v>43749</v>
      </c>
      <c r="I787" s="338"/>
      <c r="J787" s="81">
        <v>43749</v>
      </c>
      <c r="K787" s="338"/>
      <c r="L787" s="338"/>
      <c r="M787" s="339"/>
      <c r="N787" s="340"/>
      <c r="O787" s="340"/>
    </row>
    <row r="788" spans="3:15" ht="20.25" hidden="1">
      <c r="C788" s="337">
        <f t="shared" si="9"/>
        <v>40445</v>
      </c>
      <c r="E788" s="338"/>
      <c r="F788" s="338"/>
      <c r="G788" s="338"/>
      <c r="H788" s="81">
        <v>43750</v>
      </c>
      <c r="I788" s="338"/>
      <c r="J788" s="81">
        <v>43750</v>
      </c>
      <c r="K788" s="338"/>
      <c r="L788" s="338"/>
      <c r="M788" s="339"/>
      <c r="N788" s="340"/>
      <c r="O788" s="340"/>
    </row>
    <row r="789" spans="3:15" ht="20.25" hidden="1">
      <c r="C789" s="337">
        <f t="shared" si="9"/>
        <v>40446</v>
      </c>
      <c r="E789" s="338"/>
      <c r="F789" s="338"/>
      <c r="G789" s="338"/>
      <c r="H789" s="81">
        <v>43751</v>
      </c>
      <c r="I789" s="338"/>
      <c r="J789" s="81">
        <v>43751</v>
      </c>
      <c r="K789" s="338"/>
      <c r="L789" s="338"/>
      <c r="M789" s="339"/>
      <c r="N789" s="340"/>
      <c r="O789" s="340"/>
    </row>
    <row r="790" spans="3:15" ht="20.25" hidden="1">
      <c r="C790" s="337">
        <f t="shared" si="9"/>
        <v>40447</v>
      </c>
      <c r="E790" s="338"/>
      <c r="F790" s="338"/>
      <c r="G790" s="338"/>
      <c r="H790" s="81">
        <v>43752</v>
      </c>
      <c r="I790" s="338"/>
      <c r="J790" s="81">
        <v>43752</v>
      </c>
      <c r="K790" s="338"/>
      <c r="L790" s="338"/>
      <c r="M790" s="339"/>
      <c r="N790" s="340"/>
      <c r="O790" s="340"/>
    </row>
    <row r="791" spans="3:15" ht="20.25" hidden="1">
      <c r="C791" s="337">
        <f t="shared" si="9"/>
        <v>40448</v>
      </c>
      <c r="E791" s="338"/>
      <c r="F791" s="338"/>
      <c r="G791" s="338"/>
      <c r="H791" s="81">
        <v>43753</v>
      </c>
      <c r="I791" s="338"/>
      <c r="J791" s="81">
        <v>43753</v>
      </c>
      <c r="K791" s="338"/>
      <c r="L791" s="338"/>
      <c r="M791" s="339"/>
      <c r="N791" s="340"/>
      <c r="O791" s="340"/>
    </row>
    <row r="792" spans="3:15" ht="20.25" hidden="1">
      <c r="C792" s="337">
        <f t="shared" si="9"/>
        <v>40449</v>
      </c>
      <c r="E792" s="338"/>
      <c r="F792" s="338"/>
      <c r="G792" s="338"/>
      <c r="H792" s="81">
        <v>43754</v>
      </c>
      <c r="I792" s="338"/>
      <c r="J792" s="81">
        <v>43754</v>
      </c>
      <c r="K792" s="338"/>
      <c r="L792" s="338"/>
      <c r="M792" s="339"/>
      <c r="N792" s="340"/>
      <c r="O792" s="340"/>
    </row>
    <row r="793" spans="3:15" ht="20.25" hidden="1">
      <c r="C793" s="337">
        <f t="shared" si="9"/>
        <v>40450</v>
      </c>
      <c r="E793" s="338"/>
      <c r="F793" s="338"/>
      <c r="G793" s="338"/>
      <c r="H793" s="81">
        <v>43755</v>
      </c>
      <c r="I793" s="338"/>
      <c r="J793" s="81">
        <v>43755</v>
      </c>
      <c r="K793" s="338"/>
      <c r="L793" s="338"/>
      <c r="M793" s="339"/>
      <c r="N793" s="340"/>
      <c r="O793" s="340"/>
    </row>
    <row r="794" spans="3:15" ht="20.25" hidden="1">
      <c r="C794" s="337">
        <f t="shared" si="9"/>
        <v>40451</v>
      </c>
      <c r="E794" s="338"/>
      <c r="F794" s="338"/>
      <c r="G794" s="338"/>
      <c r="H794" s="81">
        <v>43756</v>
      </c>
      <c r="I794" s="338"/>
      <c r="J794" s="81">
        <v>43756</v>
      </c>
      <c r="K794" s="338"/>
      <c r="L794" s="338"/>
      <c r="M794" s="339"/>
      <c r="N794" s="340"/>
      <c r="O794" s="340"/>
    </row>
    <row r="795" spans="3:15" ht="20.25" hidden="1">
      <c r="C795" s="337">
        <f t="shared" si="9"/>
        <v>40452</v>
      </c>
      <c r="E795" s="338"/>
      <c r="F795" s="338"/>
      <c r="G795" s="338"/>
      <c r="H795" s="81">
        <v>43757</v>
      </c>
      <c r="I795" s="338"/>
      <c r="J795" s="81">
        <v>43757</v>
      </c>
      <c r="K795" s="338"/>
      <c r="L795" s="338"/>
      <c r="M795" s="339"/>
      <c r="N795" s="340"/>
      <c r="O795" s="340"/>
    </row>
    <row r="796" spans="3:15" ht="20.25" hidden="1">
      <c r="C796" s="337">
        <f t="shared" si="9"/>
        <v>40453</v>
      </c>
      <c r="E796" s="338"/>
      <c r="F796" s="338"/>
      <c r="G796" s="338"/>
      <c r="H796" s="81">
        <v>43758</v>
      </c>
      <c r="I796" s="338"/>
      <c r="J796" s="81">
        <v>43758</v>
      </c>
      <c r="K796" s="338"/>
      <c r="L796" s="338"/>
      <c r="M796" s="339"/>
      <c r="N796" s="340"/>
      <c r="O796" s="340"/>
    </row>
    <row r="797" spans="3:15" ht="20.25" hidden="1">
      <c r="C797" s="337">
        <f t="shared" si="9"/>
        <v>40454</v>
      </c>
      <c r="E797" s="338"/>
      <c r="F797" s="338"/>
      <c r="G797" s="338"/>
      <c r="H797" s="81">
        <v>43759</v>
      </c>
      <c r="I797" s="338"/>
      <c r="J797" s="81">
        <v>43759</v>
      </c>
      <c r="K797" s="338"/>
      <c r="L797" s="338"/>
      <c r="M797" s="339"/>
      <c r="N797" s="340"/>
      <c r="O797" s="340"/>
    </row>
    <row r="798" spans="3:15" ht="20.25" hidden="1">
      <c r="C798" s="337">
        <f t="shared" si="9"/>
        <v>40455</v>
      </c>
      <c r="E798" s="338"/>
      <c r="F798" s="338"/>
      <c r="G798" s="338"/>
      <c r="H798" s="81">
        <v>43760</v>
      </c>
      <c r="I798" s="338"/>
      <c r="J798" s="81">
        <v>43760</v>
      </c>
      <c r="K798" s="338"/>
      <c r="L798" s="338"/>
      <c r="M798" s="339"/>
      <c r="N798" s="340"/>
      <c r="O798" s="340"/>
    </row>
    <row r="799" spans="3:15" ht="20.25" hidden="1">
      <c r="C799" s="337">
        <f t="shared" ref="C799:C862" si="10">+C798+1</f>
        <v>40456</v>
      </c>
      <c r="E799" s="338"/>
      <c r="F799" s="338"/>
      <c r="G799" s="338"/>
      <c r="H799" s="81">
        <v>43761</v>
      </c>
      <c r="I799" s="338"/>
      <c r="J799" s="81">
        <v>43761</v>
      </c>
      <c r="K799" s="338"/>
      <c r="L799" s="338"/>
      <c r="M799" s="339"/>
      <c r="N799" s="340"/>
      <c r="O799" s="340"/>
    </row>
    <row r="800" spans="3:15" ht="20.25" hidden="1">
      <c r="C800" s="337">
        <f t="shared" si="10"/>
        <v>40457</v>
      </c>
      <c r="E800" s="338"/>
      <c r="F800" s="338"/>
      <c r="G800" s="338"/>
      <c r="H800" s="81">
        <v>43762</v>
      </c>
      <c r="I800" s="338"/>
      <c r="J800" s="81">
        <v>43762</v>
      </c>
      <c r="K800" s="338"/>
      <c r="L800" s="338"/>
      <c r="M800" s="339"/>
      <c r="N800" s="340"/>
      <c r="O800" s="340"/>
    </row>
    <row r="801" spans="3:15" ht="20.25" hidden="1">
      <c r="C801" s="337">
        <f t="shared" si="10"/>
        <v>40458</v>
      </c>
      <c r="E801" s="338"/>
      <c r="F801" s="338"/>
      <c r="G801" s="338"/>
      <c r="H801" s="81">
        <v>43763</v>
      </c>
      <c r="I801" s="338"/>
      <c r="J801" s="81">
        <v>43763</v>
      </c>
      <c r="K801" s="338"/>
      <c r="L801" s="338"/>
      <c r="M801" s="339"/>
      <c r="N801" s="340"/>
      <c r="O801" s="340"/>
    </row>
    <row r="802" spans="3:15" ht="20.25" hidden="1">
      <c r="C802" s="337">
        <f t="shared" si="10"/>
        <v>40459</v>
      </c>
      <c r="E802" s="338"/>
      <c r="F802" s="338"/>
      <c r="G802" s="338"/>
      <c r="H802" s="81">
        <v>43764</v>
      </c>
      <c r="I802" s="338"/>
      <c r="J802" s="81">
        <v>43764</v>
      </c>
      <c r="K802" s="338"/>
      <c r="L802" s="338"/>
      <c r="M802" s="339"/>
      <c r="N802" s="340"/>
      <c r="O802" s="340"/>
    </row>
    <row r="803" spans="3:15" ht="20.25" hidden="1">
      <c r="C803" s="337">
        <f t="shared" si="10"/>
        <v>40460</v>
      </c>
      <c r="E803" s="338"/>
      <c r="F803" s="338"/>
      <c r="G803" s="338"/>
      <c r="H803" s="81">
        <v>43765</v>
      </c>
      <c r="I803" s="338"/>
      <c r="J803" s="81">
        <v>43765</v>
      </c>
      <c r="K803" s="338"/>
      <c r="L803" s="338"/>
      <c r="M803" s="339"/>
      <c r="N803" s="340"/>
      <c r="O803" s="340"/>
    </row>
    <row r="804" spans="3:15" ht="20.25" hidden="1">
      <c r="C804" s="337">
        <f t="shared" si="10"/>
        <v>40461</v>
      </c>
      <c r="E804" s="338"/>
      <c r="F804" s="338"/>
      <c r="G804" s="338"/>
      <c r="H804" s="81">
        <v>43766</v>
      </c>
      <c r="I804" s="338"/>
      <c r="J804" s="81">
        <v>43766</v>
      </c>
      <c r="K804" s="338"/>
      <c r="L804" s="338"/>
      <c r="M804" s="339"/>
      <c r="N804" s="340"/>
      <c r="O804" s="340"/>
    </row>
    <row r="805" spans="3:15" ht="20.25" hidden="1">
      <c r="C805" s="337">
        <f t="shared" si="10"/>
        <v>40462</v>
      </c>
      <c r="E805" s="338"/>
      <c r="F805" s="338"/>
      <c r="G805" s="338"/>
      <c r="H805" s="81">
        <v>43767</v>
      </c>
      <c r="I805" s="338"/>
      <c r="J805" s="81">
        <v>43767</v>
      </c>
      <c r="K805" s="338"/>
      <c r="L805" s="338"/>
      <c r="M805" s="339"/>
      <c r="N805" s="340"/>
      <c r="O805" s="340"/>
    </row>
    <row r="806" spans="3:15" ht="20.25" hidden="1">
      <c r="C806" s="337">
        <f t="shared" si="10"/>
        <v>40463</v>
      </c>
      <c r="E806" s="338"/>
      <c r="F806" s="338"/>
      <c r="G806" s="338"/>
      <c r="H806" s="81">
        <v>43768</v>
      </c>
      <c r="I806" s="338"/>
      <c r="J806" s="81">
        <v>43768</v>
      </c>
      <c r="K806" s="338"/>
      <c r="L806" s="338"/>
      <c r="M806" s="339"/>
      <c r="N806" s="340"/>
      <c r="O806" s="340"/>
    </row>
    <row r="807" spans="3:15" ht="20.25" hidden="1">
      <c r="C807" s="337">
        <f t="shared" si="10"/>
        <v>40464</v>
      </c>
      <c r="E807" s="338"/>
      <c r="F807" s="338"/>
      <c r="G807" s="338"/>
      <c r="H807" s="81">
        <v>43769</v>
      </c>
      <c r="I807" s="338"/>
      <c r="J807" s="81">
        <v>43769</v>
      </c>
      <c r="K807" s="338"/>
      <c r="L807" s="338"/>
      <c r="M807" s="339"/>
      <c r="N807" s="340"/>
      <c r="O807" s="340"/>
    </row>
    <row r="808" spans="3:15" ht="20.25" hidden="1">
      <c r="C808" s="337">
        <f t="shared" si="10"/>
        <v>40465</v>
      </c>
      <c r="E808" s="338"/>
      <c r="F808" s="338"/>
      <c r="G808" s="338"/>
      <c r="H808" s="81">
        <v>43770</v>
      </c>
      <c r="I808" s="338"/>
      <c r="J808" s="81">
        <v>43770</v>
      </c>
      <c r="K808" s="338"/>
      <c r="L808" s="338"/>
      <c r="M808" s="339"/>
      <c r="N808" s="340"/>
      <c r="O808" s="340"/>
    </row>
    <row r="809" spans="3:15" ht="20.25" hidden="1">
      <c r="C809" s="337">
        <f t="shared" si="10"/>
        <v>40466</v>
      </c>
      <c r="E809" s="338"/>
      <c r="F809" s="338"/>
      <c r="G809" s="338"/>
      <c r="H809" s="81">
        <v>43771</v>
      </c>
      <c r="I809" s="338"/>
      <c r="J809" s="81">
        <v>43771</v>
      </c>
      <c r="K809" s="338"/>
      <c r="L809" s="338"/>
      <c r="M809" s="339"/>
      <c r="N809" s="340"/>
      <c r="O809" s="340"/>
    </row>
    <row r="810" spans="3:15" ht="20.25" hidden="1">
      <c r="C810" s="337">
        <f t="shared" si="10"/>
        <v>40467</v>
      </c>
      <c r="E810" s="338"/>
      <c r="F810" s="338"/>
      <c r="G810" s="338"/>
      <c r="H810" s="81">
        <v>43772</v>
      </c>
      <c r="I810" s="338"/>
      <c r="J810" s="81">
        <v>43772</v>
      </c>
      <c r="K810" s="338"/>
      <c r="L810" s="338"/>
      <c r="M810" s="339"/>
      <c r="N810" s="340"/>
      <c r="O810" s="340"/>
    </row>
    <row r="811" spans="3:15" ht="20.25" hidden="1">
      <c r="C811" s="337">
        <f t="shared" si="10"/>
        <v>40468</v>
      </c>
      <c r="E811" s="338"/>
      <c r="F811" s="338"/>
      <c r="G811" s="338"/>
      <c r="H811" s="81">
        <v>43773</v>
      </c>
      <c r="I811" s="338"/>
      <c r="J811" s="81">
        <v>43773</v>
      </c>
      <c r="K811" s="338"/>
      <c r="L811" s="338"/>
      <c r="M811" s="339"/>
      <c r="N811" s="340"/>
      <c r="O811" s="340"/>
    </row>
    <row r="812" spans="3:15" ht="20.25" hidden="1">
      <c r="C812" s="337">
        <f t="shared" si="10"/>
        <v>40469</v>
      </c>
      <c r="E812" s="338"/>
      <c r="F812" s="338"/>
      <c r="G812" s="338"/>
      <c r="H812" s="81">
        <v>43774</v>
      </c>
      <c r="I812" s="338"/>
      <c r="J812" s="81">
        <v>43774</v>
      </c>
      <c r="K812" s="338"/>
      <c r="L812" s="338"/>
      <c r="M812" s="339"/>
      <c r="N812" s="340"/>
      <c r="O812" s="340"/>
    </row>
    <row r="813" spans="3:15" ht="20.25" hidden="1">
      <c r="C813" s="337">
        <f t="shared" si="10"/>
        <v>40470</v>
      </c>
      <c r="E813" s="338"/>
      <c r="F813" s="338"/>
      <c r="G813" s="338"/>
      <c r="H813" s="81">
        <v>43775</v>
      </c>
      <c r="I813" s="338"/>
      <c r="J813" s="81">
        <v>43775</v>
      </c>
      <c r="K813" s="338"/>
      <c r="L813" s="338"/>
      <c r="M813" s="339"/>
      <c r="N813" s="340"/>
      <c r="O813" s="340"/>
    </row>
    <row r="814" spans="3:15" ht="20.25" hidden="1">
      <c r="C814" s="337">
        <f t="shared" si="10"/>
        <v>40471</v>
      </c>
      <c r="E814" s="338"/>
      <c r="F814" s="338"/>
      <c r="G814" s="338"/>
      <c r="H814" s="81">
        <v>43776</v>
      </c>
      <c r="I814" s="338"/>
      <c r="J814" s="81">
        <v>43776</v>
      </c>
      <c r="K814" s="338"/>
      <c r="L814" s="338"/>
      <c r="M814" s="339"/>
      <c r="N814" s="340"/>
      <c r="O814" s="340"/>
    </row>
    <row r="815" spans="3:15" ht="20.25" hidden="1">
      <c r="C815" s="337">
        <f t="shared" si="10"/>
        <v>40472</v>
      </c>
      <c r="E815" s="338"/>
      <c r="F815" s="338"/>
      <c r="G815" s="338"/>
      <c r="H815" s="81">
        <v>43777</v>
      </c>
      <c r="I815" s="338"/>
      <c r="J815" s="81">
        <v>43777</v>
      </c>
      <c r="K815" s="338"/>
      <c r="L815" s="338"/>
      <c r="M815" s="339"/>
      <c r="N815" s="340"/>
      <c r="O815" s="340"/>
    </row>
    <row r="816" spans="3:15" ht="20.25" hidden="1">
      <c r="C816" s="337">
        <f t="shared" si="10"/>
        <v>40473</v>
      </c>
      <c r="E816" s="338"/>
      <c r="F816" s="338"/>
      <c r="G816" s="338"/>
      <c r="H816" s="81">
        <v>43778</v>
      </c>
      <c r="I816" s="338"/>
      <c r="J816" s="81">
        <v>43778</v>
      </c>
      <c r="K816" s="338"/>
      <c r="L816" s="338"/>
      <c r="M816" s="339"/>
      <c r="N816" s="340"/>
      <c r="O816" s="340"/>
    </row>
    <row r="817" spans="3:15" ht="20.25" hidden="1">
      <c r="C817" s="337">
        <f t="shared" si="10"/>
        <v>40474</v>
      </c>
      <c r="E817" s="338"/>
      <c r="F817" s="338"/>
      <c r="G817" s="338"/>
      <c r="H817" s="81">
        <v>43779</v>
      </c>
      <c r="I817" s="338"/>
      <c r="J817" s="81">
        <v>43779</v>
      </c>
      <c r="K817" s="338"/>
      <c r="L817" s="338"/>
      <c r="M817" s="339"/>
      <c r="N817" s="340"/>
      <c r="O817" s="340"/>
    </row>
    <row r="818" spans="3:15" ht="20.25" hidden="1">
      <c r="C818" s="337">
        <f t="shared" si="10"/>
        <v>40475</v>
      </c>
      <c r="E818" s="338"/>
      <c r="F818" s="338"/>
      <c r="G818" s="338"/>
      <c r="H818" s="81">
        <v>43780</v>
      </c>
      <c r="I818" s="338"/>
      <c r="J818" s="81">
        <v>43780</v>
      </c>
      <c r="K818" s="338"/>
      <c r="L818" s="338"/>
      <c r="M818" s="339"/>
      <c r="N818" s="340"/>
      <c r="O818" s="340"/>
    </row>
    <row r="819" spans="3:15" ht="20.25" hidden="1">
      <c r="C819" s="337">
        <f t="shared" si="10"/>
        <v>40476</v>
      </c>
      <c r="E819" s="338"/>
      <c r="F819" s="338"/>
      <c r="G819" s="338"/>
      <c r="H819" s="81">
        <v>43781</v>
      </c>
      <c r="I819" s="338"/>
      <c r="J819" s="81">
        <v>43781</v>
      </c>
      <c r="K819" s="338"/>
      <c r="L819" s="338"/>
      <c r="M819" s="339"/>
      <c r="N819" s="340"/>
      <c r="O819" s="340"/>
    </row>
    <row r="820" spans="3:15" ht="20.25" hidden="1">
      <c r="C820" s="337">
        <f t="shared" si="10"/>
        <v>40477</v>
      </c>
      <c r="E820" s="338"/>
      <c r="F820" s="338"/>
      <c r="G820" s="338"/>
      <c r="H820" s="81">
        <v>43782</v>
      </c>
      <c r="I820" s="338"/>
      <c r="J820" s="81">
        <v>43782</v>
      </c>
      <c r="K820" s="338"/>
      <c r="L820" s="338"/>
      <c r="M820" s="339"/>
      <c r="N820" s="340"/>
      <c r="O820" s="340"/>
    </row>
    <row r="821" spans="3:15" ht="20.25" hidden="1">
      <c r="C821" s="337">
        <f t="shared" si="10"/>
        <v>40478</v>
      </c>
      <c r="E821" s="338"/>
      <c r="F821" s="338"/>
      <c r="G821" s="338"/>
      <c r="H821" s="81">
        <v>43783</v>
      </c>
      <c r="I821" s="338"/>
      <c r="J821" s="81">
        <v>43783</v>
      </c>
      <c r="K821" s="338"/>
      <c r="L821" s="338"/>
      <c r="M821" s="339"/>
      <c r="N821" s="340"/>
      <c r="O821" s="340"/>
    </row>
    <row r="822" spans="3:15" ht="20.25" hidden="1">
      <c r="C822" s="337">
        <f t="shared" si="10"/>
        <v>40479</v>
      </c>
      <c r="E822" s="338"/>
      <c r="F822" s="338"/>
      <c r="G822" s="338"/>
      <c r="H822" s="81">
        <v>43784</v>
      </c>
      <c r="I822" s="338"/>
      <c r="J822" s="81">
        <v>43784</v>
      </c>
      <c r="K822" s="338"/>
      <c r="L822" s="338"/>
      <c r="M822" s="339"/>
      <c r="N822" s="340"/>
      <c r="O822" s="340"/>
    </row>
    <row r="823" spans="3:15" ht="20.25" hidden="1">
      <c r="C823" s="337">
        <f t="shared" si="10"/>
        <v>40480</v>
      </c>
      <c r="E823" s="338"/>
      <c r="F823" s="338"/>
      <c r="G823" s="338"/>
      <c r="H823" s="81">
        <v>43785</v>
      </c>
      <c r="I823" s="338"/>
      <c r="J823" s="81">
        <v>43785</v>
      </c>
      <c r="K823" s="338"/>
      <c r="L823" s="338"/>
      <c r="M823" s="339"/>
      <c r="N823" s="340"/>
      <c r="O823" s="340"/>
    </row>
    <row r="824" spans="3:15" ht="20.25" hidden="1">
      <c r="C824" s="337">
        <f t="shared" si="10"/>
        <v>40481</v>
      </c>
      <c r="E824" s="338"/>
      <c r="F824" s="338"/>
      <c r="G824" s="338"/>
      <c r="H824" s="81">
        <v>43786</v>
      </c>
      <c r="I824" s="338"/>
      <c r="J824" s="81">
        <v>43786</v>
      </c>
      <c r="K824" s="338"/>
      <c r="L824" s="338"/>
      <c r="M824" s="339"/>
      <c r="N824" s="340"/>
      <c r="O824" s="340"/>
    </row>
    <row r="825" spans="3:15" ht="20.25" hidden="1">
      <c r="C825" s="337">
        <f t="shared" si="10"/>
        <v>40482</v>
      </c>
      <c r="E825" s="338"/>
      <c r="F825" s="338"/>
      <c r="G825" s="338"/>
      <c r="H825" s="81">
        <v>43787</v>
      </c>
      <c r="I825" s="338"/>
      <c r="J825" s="81">
        <v>43787</v>
      </c>
      <c r="K825" s="338"/>
      <c r="L825" s="338"/>
      <c r="M825" s="339"/>
      <c r="N825" s="340"/>
      <c r="O825" s="340"/>
    </row>
    <row r="826" spans="3:15" ht="20.25" hidden="1">
      <c r="C826" s="337">
        <f t="shared" si="10"/>
        <v>40483</v>
      </c>
      <c r="E826" s="338"/>
      <c r="F826" s="338"/>
      <c r="G826" s="338"/>
      <c r="H826" s="81">
        <v>43788</v>
      </c>
      <c r="I826" s="338"/>
      <c r="J826" s="81">
        <v>43788</v>
      </c>
      <c r="K826" s="338"/>
      <c r="L826" s="338"/>
      <c r="M826" s="339"/>
      <c r="N826" s="340"/>
      <c r="O826" s="340"/>
    </row>
    <row r="827" spans="3:15" ht="20.25" hidden="1">
      <c r="C827" s="337">
        <f t="shared" si="10"/>
        <v>40484</v>
      </c>
      <c r="E827" s="338"/>
      <c r="F827" s="338"/>
      <c r="G827" s="338"/>
      <c r="H827" s="81">
        <v>43789</v>
      </c>
      <c r="I827" s="338"/>
      <c r="J827" s="81">
        <v>43789</v>
      </c>
      <c r="K827" s="338"/>
      <c r="L827" s="338"/>
      <c r="M827" s="339"/>
      <c r="N827" s="340"/>
      <c r="O827" s="340"/>
    </row>
    <row r="828" spans="3:15" ht="20.25" hidden="1">
      <c r="C828" s="337">
        <f t="shared" si="10"/>
        <v>40485</v>
      </c>
      <c r="E828" s="338"/>
      <c r="F828" s="338"/>
      <c r="G828" s="338"/>
      <c r="H828" s="81">
        <v>43790</v>
      </c>
      <c r="I828" s="338"/>
      <c r="J828" s="81">
        <v>43790</v>
      </c>
      <c r="K828" s="338"/>
      <c r="L828" s="338"/>
      <c r="M828" s="339"/>
      <c r="N828" s="340"/>
      <c r="O828" s="340"/>
    </row>
    <row r="829" spans="3:15" ht="20.25" hidden="1">
      <c r="C829" s="337">
        <f t="shared" si="10"/>
        <v>40486</v>
      </c>
      <c r="E829" s="338"/>
      <c r="F829" s="338"/>
      <c r="G829" s="338"/>
      <c r="H829" s="81">
        <v>43791</v>
      </c>
      <c r="I829" s="338"/>
      <c r="J829" s="81">
        <v>43791</v>
      </c>
      <c r="K829" s="338"/>
      <c r="L829" s="338"/>
      <c r="M829" s="339"/>
      <c r="N829" s="340"/>
      <c r="O829" s="340"/>
    </row>
    <row r="830" spans="3:15" ht="20.25" hidden="1">
      <c r="C830" s="337">
        <f t="shared" si="10"/>
        <v>40487</v>
      </c>
      <c r="E830" s="338"/>
      <c r="F830" s="338"/>
      <c r="G830" s="338"/>
      <c r="H830" s="81">
        <v>43792</v>
      </c>
      <c r="I830" s="338"/>
      <c r="J830" s="81">
        <v>43792</v>
      </c>
      <c r="K830" s="338"/>
      <c r="L830" s="338"/>
      <c r="M830" s="339"/>
      <c r="N830" s="340"/>
      <c r="O830" s="340"/>
    </row>
    <row r="831" spans="3:15" ht="20.25" hidden="1">
      <c r="C831" s="337">
        <f t="shared" si="10"/>
        <v>40488</v>
      </c>
      <c r="E831" s="338"/>
      <c r="F831" s="338"/>
      <c r="G831" s="338"/>
      <c r="H831" s="81">
        <v>43793</v>
      </c>
      <c r="I831" s="338"/>
      <c r="J831" s="81">
        <v>43793</v>
      </c>
      <c r="K831" s="338"/>
      <c r="L831" s="338"/>
      <c r="M831" s="339"/>
      <c r="N831" s="340"/>
      <c r="O831" s="340"/>
    </row>
    <row r="832" spans="3:15" ht="20.25" hidden="1">
      <c r="C832" s="337">
        <f t="shared" si="10"/>
        <v>40489</v>
      </c>
      <c r="E832" s="338"/>
      <c r="F832" s="338"/>
      <c r="G832" s="338"/>
      <c r="H832" s="81">
        <v>43794</v>
      </c>
      <c r="I832" s="338"/>
      <c r="J832" s="81">
        <v>43794</v>
      </c>
      <c r="K832" s="338"/>
      <c r="L832" s="338"/>
      <c r="M832" s="339"/>
      <c r="N832" s="340"/>
      <c r="O832" s="340"/>
    </row>
    <row r="833" spans="3:15" ht="20.25" hidden="1">
      <c r="C833" s="337">
        <f t="shared" si="10"/>
        <v>40490</v>
      </c>
      <c r="E833" s="338"/>
      <c r="F833" s="338"/>
      <c r="G833" s="338"/>
      <c r="H833" s="81">
        <v>43795</v>
      </c>
      <c r="I833" s="338"/>
      <c r="J833" s="81">
        <v>43795</v>
      </c>
      <c r="K833" s="338"/>
      <c r="L833" s="338"/>
      <c r="M833" s="339"/>
      <c r="N833" s="340"/>
      <c r="O833" s="340"/>
    </row>
    <row r="834" spans="3:15" ht="20.25" hidden="1">
      <c r="C834" s="337">
        <f t="shared" si="10"/>
        <v>40491</v>
      </c>
      <c r="E834" s="338"/>
      <c r="F834" s="338"/>
      <c r="G834" s="338"/>
      <c r="H834" s="81">
        <v>43796</v>
      </c>
      <c r="I834" s="338"/>
      <c r="J834" s="81">
        <v>43796</v>
      </c>
      <c r="K834" s="338"/>
      <c r="L834" s="338"/>
      <c r="M834" s="339"/>
      <c r="N834" s="340"/>
      <c r="O834" s="340"/>
    </row>
    <row r="835" spans="3:15" ht="20.25" hidden="1">
      <c r="C835" s="337">
        <f t="shared" si="10"/>
        <v>40492</v>
      </c>
      <c r="E835" s="338"/>
      <c r="F835" s="338"/>
      <c r="G835" s="338"/>
      <c r="H835" s="81">
        <v>43797</v>
      </c>
      <c r="I835" s="338"/>
      <c r="J835" s="81">
        <v>43797</v>
      </c>
      <c r="K835" s="338"/>
      <c r="L835" s="338"/>
      <c r="M835" s="339"/>
      <c r="N835" s="340"/>
      <c r="O835" s="340"/>
    </row>
    <row r="836" spans="3:15" ht="20.25" hidden="1">
      <c r="C836" s="337">
        <f t="shared" si="10"/>
        <v>40493</v>
      </c>
      <c r="E836" s="338"/>
      <c r="F836" s="338"/>
      <c r="G836" s="338"/>
      <c r="H836" s="81">
        <v>43798</v>
      </c>
      <c r="I836" s="338"/>
      <c r="J836" s="81">
        <v>43798</v>
      </c>
      <c r="K836" s="338"/>
      <c r="L836" s="338"/>
      <c r="M836" s="339"/>
      <c r="N836" s="340"/>
      <c r="O836" s="340"/>
    </row>
    <row r="837" spans="3:15" ht="20.25" hidden="1">
      <c r="C837" s="337">
        <f t="shared" si="10"/>
        <v>40494</v>
      </c>
      <c r="E837" s="338"/>
      <c r="F837" s="338"/>
      <c r="G837" s="338"/>
      <c r="H837" s="81">
        <v>43799</v>
      </c>
      <c r="I837" s="338"/>
      <c r="J837" s="81">
        <v>43799</v>
      </c>
      <c r="K837" s="338"/>
      <c r="L837" s="338"/>
      <c r="M837" s="339"/>
      <c r="N837" s="340"/>
      <c r="O837" s="340"/>
    </row>
    <row r="838" spans="3:15" ht="20.25" hidden="1">
      <c r="C838" s="337">
        <f t="shared" si="10"/>
        <v>40495</v>
      </c>
      <c r="E838" s="338"/>
      <c r="F838" s="338"/>
      <c r="G838" s="338"/>
      <c r="H838" s="81">
        <v>43800</v>
      </c>
      <c r="I838" s="338"/>
      <c r="J838" s="81">
        <v>43800</v>
      </c>
      <c r="K838" s="338"/>
      <c r="L838" s="338"/>
      <c r="M838" s="339"/>
      <c r="N838" s="340"/>
      <c r="O838" s="340"/>
    </row>
    <row r="839" spans="3:15" ht="20.25" hidden="1">
      <c r="C839" s="337">
        <f t="shared" si="10"/>
        <v>40496</v>
      </c>
      <c r="E839" s="338"/>
      <c r="F839" s="338"/>
      <c r="G839" s="338"/>
      <c r="H839" s="81">
        <v>43801</v>
      </c>
      <c r="I839" s="338"/>
      <c r="J839" s="81">
        <v>43801</v>
      </c>
      <c r="K839" s="338"/>
      <c r="L839" s="338"/>
      <c r="M839" s="339"/>
      <c r="N839" s="340"/>
      <c r="O839" s="340"/>
    </row>
    <row r="840" spans="3:15" ht="20.25" hidden="1">
      <c r="C840" s="337">
        <f t="shared" si="10"/>
        <v>40497</v>
      </c>
      <c r="E840" s="338"/>
      <c r="F840" s="338"/>
      <c r="G840" s="338"/>
      <c r="H840" s="81">
        <v>43802</v>
      </c>
      <c r="I840" s="338"/>
      <c r="J840" s="81">
        <v>43802</v>
      </c>
      <c r="K840" s="338"/>
      <c r="L840" s="338"/>
      <c r="M840" s="339"/>
      <c r="N840" s="340"/>
      <c r="O840" s="340"/>
    </row>
    <row r="841" spans="3:15" ht="20.25" hidden="1">
      <c r="C841" s="337">
        <f t="shared" si="10"/>
        <v>40498</v>
      </c>
      <c r="E841" s="338"/>
      <c r="F841" s="338"/>
      <c r="G841" s="338"/>
      <c r="H841" s="81">
        <v>43803</v>
      </c>
      <c r="I841" s="338"/>
      <c r="J841" s="81">
        <v>43803</v>
      </c>
      <c r="K841" s="338"/>
      <c r="L841" s="338"/>
      <c r="M841" s="339"/>
      <c r="N841" s="340"/>
      <c r="O841" s="340"/>
    </row>
    <row r="842" spans="3:15" ht="20.25" hidden="1">
      <c r="C842" s="337">
        <f t="shared" si="10"/>
        <v>40499</v>
      </c>
      <c r="E842" s="338"/>
      <c r="F842" s="338"/>
      <c r="G842" s="338"/>
      <c r="H842" s="81">
        <v>43804</v>
      </c>
      <c r="I842" s="338"/>
      <c r="J842" s="81">
        <v>43804</v>
      </c>
      <c r="K842" s="338"/>
      <c r="L842" s="338"/>
      <c r="M842" s="339"/>
      <c r="N842" s="340"/>
      <c r="O842" s="340"/>
    </row>
    <row r="843" spans="3:15" ht="20.25" hidden="1">
      <c r="C843" s="337">
        <f t="shared" si="10"/>
        <v>40500</v>
      </c>
      <c r="E843" s="338"/>
      <c r="F843" s="338"/>
      <c r="G843" s="338"/>
      <c r="H843" s="81">
        <v>43805</v>
      </c>
      <c r="I843" s="338"/>
      <c r="J843" s="81">
        <v>43805</v>
      </c>
      <c r="K843" s="338"/>
      <c r="L843" s="338"/>
      <c r="M843" s="339"/>
      <c r="N843" s="340"/>
      <c r="O843" s="340"/>
    </row>
    <row r="844" spans="3:15" ht="20.25" hidden="1">
      <c r="C844" s="337">
        <f t="shared" si="10"/>
        <v>40501</v>
      </c>
      <c r="E844" s="338"/>
      <c r="F844" s="338"/>
      <c r="G844" s="338"/>
      <c r="H844" s="81">
        <v>43806</v>
      </c>
      <c r="I844" s="338"/>
      <c r="J844" s="81">
        <v>43806</v>
      </c>
      <c r="K844" s="338"/>
      <c r="L844" s="338"/>
      <c r="M844" s="339"/>
      <c r="N844" s="340"/>
      <c r="O844" s="340"/>
    </row>
    <row r="845" spans="3:15" ht="20.25" hidden="1">
      <c r="C845" s="337">
        <f t="shared" si="10"/>
        <v>40502</v>
      </c>
      <c r="E845" s="338"/>
      <c r="F845" s="338"/>
      <c r="G845" s="338"/>
      <c r="H845" s="81">
        <v>43807</v>
      </c>
      <c r="I845" s="338"/>
      <c r="J845" s="81">
        <v>43807</v>
      </c>
      <c r="K845" s="338"/>
      <c r="L845" s="338"/>
      <c r="M845" s="339"/>
      <c r="N845" s="340"/>
      <c r="O845" s="340"/>
    </row>
    <row r="846" spans="3:15" ht="20.25" hidden="1">
      <c r="C846" s="337">
        <f t="shared" si="10"/>
        <v>40503</v>
      </c>
      <c r="E846" s="338"/>
      <c r="F846" s="338"/>
      <c r="G846" s="338"/>
      <c r="H846" s="81">
        <v>43808</v>
      </c>
      <c r="I846" s="338"/>
      <c r="J846" s="81">
        <v>43808</v>
      </c>
      <c r="K846" s="338"/>
      <c r="L846" s="338"/>
      <c r="M846" s="339"/>
      <c r="N846" s="340"/>
      <c r="O846" s="340"/>
    </row>
    <row r="847" spans="3:15" ht="20.25" hidden="1">
      <c r="C847" s="337">
        <f t="shared" si="10"/>
        <v>40504</v>
      </c>
      <c r="E847" s="338"/>
      <c r="F847" s="338"/>
      <c r="G847" s="338"/>
      <c r="H847" s="81">
        <v>43809</v>
      </c>
      <c r="I847" s="338"/>
      <c r="J847" s="81">
        <v>43809</v>
      </c>
      <c r="K847" s="338"/>
      <c r="L847" s="338"/>
      <c r="M847" s="339"/>
      <c r="N847" s="340"/>
      <c r="O847" s="340"/>
    </row>
    <row r="848" spans="3:15" ht="20.25" hidden="1">
      <c r="C848" s="337">
        <f t="shared" si="10"/>
        <v>40505</v>
      </c>
      <c r="E848" s="338"/>
      <c r="F848" s="338"/>
      <c r="G848" s="338"/>
      <c r="H848" s="81">
        <v>43810</v>
      </c>
      <c r="I848" s="338"/>
      <c r="J848" s="81">
        <v>43810</v>
      </c>
      <c r="K848" s="338"/>
      <c r="L848" s="338"/>
      <c r="M848" s="339"/>
      <c r="N848" s="340"/>
      <c r="O848" s="340"/>
    </row>
    <row r="849" spans="3:15" ht="20.25" hidden="1">
      <c r="C849" s="337">
        <f t="shared" si="10"/>
        <v>40506</v>
      </c>
      <c r="E849" s="338"/>
      <c r="F849" s="338"/>
      <c r="G849" s="338"/>
      <c r="H849" s="81">
        <v>43811</v>
      </c>
      <c r="I849" s="338"/>
      <c r="J849" s="81">
        <v>43811</v>
      </c>
      <c r="K849" s="338"/>
      <c r="L849" s="338"/>
      <c r="M849" s="339"/>
      <c r="N849" s="340"/>
      <c r="O849" s="340"/>
    </row>
    <row r="850" spans="3:15" ht="20.25" hidden="1">
      <c r="C850" s="337">
        <f t="shared" si="10"/>
        <v>40507</v>
      </c>
      <c r="E850" s="338"/>
      <c r="F850" s="338"/>
      <c r="G850" s="338"/>
      <c r="H850" s="81">
        <v>43812</v>
      </c>
      <c r="I850" s="338"/>
      <c r="J850" s="81">
        <v>43812</v>
      </c>
      <c r="K850" s="338"/>
      <c r="L850" s="338"/>
      <c r="M850" s="339"/>
      <c r="N850" s="340"/>
      <c r="O850" s="340"/>
    </row>
    <row r="851" spans="3:15" ht="20.25" hidden="1">
      <c r="C851" s="337">
        <f t="shared" si="10"/>
        <v>40508</v>
      </c>
      <c r="E851" s="338"/>
      <c r="F851" s="338"/>
      <c r="G851" s="338"/>
      <c r="H851" s="81">
        <v>43813</v>
      </c>
      <c r="I851" s="338"/>
      <c r="J851" s="81">
        <v>43813</v>
      </c>
      <c r="K851" s="338"/>
      <c r="L851" s="338"/>
      <c r="M851" s="339"/>
      <c r="N851" s="340"/>
      <c r="O851" s="340"/>
    </row>
    <row r="852" spans="3:15" ht="20.25" hidden="1">
      <c r="C852" s="337">
        <f t="shared" si="10"/>
        <v>40509</v>
      </c>
      <c r="E852" s="338"/>
      <c r="F852" s="338"/>
      <c r="G852" s="338"/>
      <c r="H852" s="81">
        <v>43814</v>
      </c>
      <c r="I852" s="338"/>
      <c r="J852" s="81">
        <v>43814</v>
      </c>
      <c r="K852" s="338"/>
      <c r="L852" s="338"/>
      <c r="M852" s="339"/>
      <c r="N852" s="340"/>
      <c r="O852" s="340"/>
    </row>
    <row r="853" spans="3:15" ht="20.25" hidden="1">
      <c r="C853" s="337">
        <f t="shared" si="10"/>
        <v>40510</v>
      </c>
      <c r="E853" s="338"/>
      <c r="F853" s="338"/>
      <c r="G853" s="338"/>
      <c r="H853" s="81">
        <v>43815</v>
      </c>
      <c r="I853" s="338"/>
      <c r="J853" s="81">
        <v>43815</v>
      </c>
      <c r="K853" s="338"/>
      <c r="L853" s="338"/>
      <c r="M853" s="339"/>
      <c r="N853" s="340"/>
      <c r="O853" s="340"/>
    </row>
    <row r="854" spans="3:15" ht="20.25" hidden="1">
      <c r="C854" s="337">
        <f t="shared" si="10"/>
        <v>40511</v>
      </c>
      <c r="E854" s="338"/>
      <c r="F854" s="338"/>
      <c r="G854" s="338"/>
      <c r="H854" s="81">
        <v>43816</v>
      </c>
      <c r="I854" s="338"/>
      <c r="J854" s="81">
        <v>43816</v>
      </c>
      <c r="K854" s="338"/>
      <c r="L854" s="338"/>
      <c r="M854" s="339"/>
      <c r="N854" s="340"/>
      <c r="O854" s="340"/>
    </row>
    <row r="855" spans="3:15" ht="20.25" hidden="1">
      <c r="C855" s="337">
        <f t="shared" si="10"/>
        <v>40512</v>
      </c>
      <c r="E855" s="338"/>
      <c r="F855" s="338"/>
      <c r="G855" s="338"/>
      <c r="H855" s="81">
        <v>43817</v>
      </c>
      <c r="I855" s="338"/>
      <c r="J855" s="81">
        <v>43817</v>
      </c>
      <c r="K855" s="338"/>
      <c r="L855" s="338"/>
      <c r="M855" s="339"/>
      <c r="N855" s="340"/>
      <c r="O855" s="340"/>
    </row>
    <row r="856" spans="3:15" ht="20.25" hidden="1">
      <c r="C856" s="337">
        <f t="shared" si="10"/>
        <v>40513</v>
      </c>
      <c r="E856" s="338"/>
      <c r="F856" s="338"/>
      <c r="G856" s="338"/>
      <c r="H856" s="81">
        <v>43818</v>
      </c>
      <c r="I856" s="338"/>
      <c r="J856" s="81">
        <v>43818</v>
      </c>
      <c r="K856" s="338"/>
      <c r="L856" s="338"/>
      <c r="M856" s="339"/>
      <c r="N856" s="340"/>
      <c r="O856" s="340"/>
    </row>
    <row r="857" spans="3:15" ht="20.25" hidden="1">
      <c r="C857" s="337">
        <f t="shared" si="10"/>
        <v>40514</v>
      </c>
      <c r="E857" s="338"/>
      <c r="F857" s="338"/>
      <c r="G857" s="338"/>
      <c r="H857" s="81">
        <v>43819</v>
      </c>
      <c r="I857" s="338"/>
      <c r="J857" s="81">
        <v>43819</v>
      </c>
      <c r="K857" s="338"/>
      <c r="L857" s="338"/>
      <c r="M857" s="339"/>
      <c r="N857" s="340"/>
      <c r="O857" s="340"/>
    </row>
    <row r="858" spans="3:15" ht="20.25" hidden="1">
      <c r="C858" s="337">
        <f t="shared" si="10"/>
        <v>40515</v>
      </c>
      <c r="E858" s="338"/>
      <c r="F858" s="338"/>
      <c r="G858" s="338"/>
      <c r="H858" s="81">
        <v>43820</v>
      </c>
      <c r="I858" s="338"/>
      <c r="J858" s="81">
        <v>43820</v>
      </c>
      <c r="K858" s="338"/>
      <c r="L858" s="338"/>
      <c r="M858" s="339"/>
      <c r="N858" s="340"/>
      <c r="O858" s="340"/>
    </row>
    <row r="859" spans="3:15" ht="20.25" hidden="1">
      <c r="C859" s="337">
        <f t="shared" si="10"/>
        <v>40516</v>
      </c>
      <c r="E859" s="338"/>
      <c r="F859" s="338"/>
      <c r="G859" s="338"/>
      <c r="H859" s="81">
        <v>43821</v>
      </c>
      <c r="I859" s="338"/>
      <c r="J859" s="81">
        <v>43821</v>
      </c>
      <c r="K859" s="338"/>
      <c r="L859" s="338"/>
      <c r="M859" s="339"/>
      <c r="N859" s="340"/>
      <c r="O859" s="340"/>
    </row>
    <row r="860" spans="3:15" ht="20.25" hidden="1">
      <c r="C860" s="337">
        <f t="shared" si="10"/>
        <v>40517</v>
      </c>
      <c r="E860" s="338"/>
      <c r="F860" s="338"/>
      <c r="G860" s="338"/>
      <c r="H860" s="81">
        <v>43822</v>
      </c>
      <c r="I860" s="338"/>
      <c r="J860" s="81">
        <v>43822</v>
      </c>
      <c r="K860" s="338"/>
      <c r="L860" s="338"/>
      <c r="M860" s="339"/>
      <c r="N860" s="340"/>
      <c r="O860" s="340"/>
    </row>
    <row r="861" spans="3:15" ht="20.25" hidden="1">
      <c r="C861" s="337">
        <f t="shared" si="10"/>
        <v>40518</v>
      </c>
      <c r="E861" s="338"/>
      <c r="F861" s="338"/>
      <c r="G861" s="338"/>
      <c r="H861" s="81">
        <v>43823</v>
      </c>
      <c r="I861" s="338"/>
      <c r="J861" s="81">
        <v>43823</v>
      </c>
      <c r="K861" s="338"/>
      <c r="L861" s="338"/>
      <c r="M861" s="339"/>
      <c r="N861" s="340"/>
      <c r="O861" s="340"/>
    </row>
    <row r="862" spans="3:15" ht="20.25" hidden="1">
      <c r="C862" s="337">
        <f t="shared" si="10"/>
        <v>40519</v>
      </c>
      <c r="E862" s="338"/>
      <c r="F862" s="338"/>
      <c r="G862" s="338"/>
      <c r="H862" s="81">
        <v>43824</v>
      </c>
      <c r="I862" s="338"/>
      <c r="J862" s="81">
        <v>43824</v>
      </c>
      <c r="K862" s="338"/>
      <c r="L862" s="338"/>
      <c r="M862" s="339"/>
      <c r="N862" s="340"/>
      <c r="O862" s="340"/>
    </row>
    <row r="863" spans="3:15" ht="20.25" hidden="1">
      <c r="C863" s="337">
        <f t="shared" ref="C863:C926" si="11">+C862+1</f>
        <v>40520</v>
      </c>
      <c r="E863" s="338"/>
      <c r="F863" s="338"/>
      <c r="G863" s="338"/>
      <c r="H863" s="81">
        <v>43825</v>
      </c>
      <c r="I863" s="338"/>
      <c r="J863" s="81">
        <v>43825</v>
      </c>
      <c r="K863" s="338"/>
      <c r="L863" s="338"/>
      <c r="M863" s="339"/>
      <c r="N863" s="340"/>
      <c r="O863" s="340"/>
    </row>
    <row r="864" spans="3:15" ht="20.25" hidden="1">
      <c r="C864" s="337">
        <f t="shared" si="11"/>
        <v>40521</v>
      </c>
      <c r="E864" s="338"/>
      <c r="F864" s="338"/>
      <c r="G864" s="338"/>
      <c r="H864" s="81">
        <v>43826</v>
      </c>
      <c r="I864" s="338"/>
      <c r="J864" s="81">
        <v>43826</v>
      </c>
      <c r="K864" s="338"/>
      <c r="L864" s="338"/>
      <c r="M864" s="339"/>
      <c r="N864" s="340"/>
      <c r="O864" s="340"/>
    </row>
    <row r="865" spans="3:15" ht="20.25" hidden="1">
      <c r="C865" s="337">
        <f t="shared" si="11"/>
        <v>40522</v>
      </c>
      <c r="E865" s="338"/>
      <c r="F865" s="338"/>
      <c r="G865" s="338"/>
      <c r="H865" s="81">
        <v>43827</v>
      </c>
      <c r="I865" s="338"/>
      <c r="J865" s="81">
        <v>43827</v>
      </c>
      <c r="K865" s="338"/>
      <c r="L865" s="338"/>
      <c r="M865" s="339"/>
      <c r="N865" s="340"/>
      <c r="O865" s="340"/>
    </row>
    <row r="866" spans="3:15" ht="20.25" hidden="1">
      <c r="C866" s="337">
        <f t="shared" si="11"/>
        <v>40523</v>
      </c>
      <c r="E866" s="338"/>
      <c r="F866" s="338"/>
      <c r="G866" s="338"/>
      <c r="H866" s="81">
        <v>43828</v>
      </c>
      <c r="I866" s="338"/>
      <c r="J866" s="81">
        <v>43828</v>
      </c>
      <c r="K866" s="338"/>
      <c r="L866" s="338"/>
      <c r="M866" s="339"/>
      <c r="N866" s="340"/>
      <c r="O866" s="340"/>
    </row>
    <row r="867" spans="3:15" ht="20.25" hidden="1">
      <c r="C867" s="337">
        <f t="shared" si="11"/>
        <v>40524</v>
      </c>
      <c r="E867" s="338"/>
      <c r="F867" s="338"/>
      <c r="G867" s="338"/>
      <c r="H867" s="81">
        <v>43829</v>
      </c>
      <c r="I867" s="338"/>
      <c r="J867" s="81">
        <v>43829</v>
      </c>
      <c r="K867" s="338"/>
      <c r="L867" s="338"/>
      <c r="M867" s="339"/>
      <c r="N867" s="340"/>
      <c r="O867" s="340"/>
    </row>
    <row r="868" spans="3:15" ht="20.25" hidden="1">
      <c r="C868" s="337">
        <f t="shared" si="11"/>
        <v>40525</v>
      </c>
      <c r="E868" s="338"/>
      <c r="F868" s="338"/>
      <c r="G868" s="338"/>
      <c r="H868" s="81">
        <v>43830</v>
      </c>
      <c r="I868" s="338"/>
      <c r="J868" s="81">
        <v>43830</v>
      </c>
      <c r="K868" s="338"/>
      <c r="L868" s="338"/>
      <c r="M868" s="339"/>
      <c r="N868" s="340"/>
      <c r="O868" s="340"/>
    </row>
    <row r="869" spans="3:15" ht="20.25" hidden="1">
      <c r="C869" s="337">
        <f t="shared" si="11"/>
        <v>40526</v>
      </c>
      <c r="E869" s="338"/>
      <c r="F869" s="338"/>
      <c r="G869" s="338"/>
      <c r="H869" s="81">
        <v>43831</v>
      </c>
      <c r="I869" s="338"/>
      <c r="J869" s="81">
        <v>43831</v>
      </c>
      <c r="K869" s="338"/>
      <c r="L869" s="338"/>
      <c r="M869" s="339"/>
      <c r="N869" s="340"/>
      <c r="O869" s="340"/>
    </row>
    <row r="870" spans="3:15" ht="20.25" hidden="1">
      <c r="C870" s="337">
        <f t="shared" si="11"/>
        <v>40527</v>
      </c>
      <c r="E870" s="338"/>
      <c r="F870" s="338"/>
      <c r="G870" s="338"/>
      <c r="H870" s="81">
        <v>43832</v>
      </c>
      <c r="I870" s="338"/>
      <c r="J870" s="81">
        <v>43832</v>
      </c>
      <c r="K870" s="338"/>
      <c r="L870" s="338"/>
      <c r="M870" s="339"/>
      <c r="N870" s="340"/>
      <c r="O870" s="340"/>
    </row>
    <row r="871" spans="3:15" ht="20.25" hidden="1">
      <c r="C871" s="337">
        <f t="shared" si="11"/>
        <v>40528</v>
      </c>
      <c r="E871" s="338"/>
      <c r="F871" s="338"/>
      <c r="G871" s="338"/>
      <c r="H871" s="81">
        <v>43833</v>
      </c>
      <c r="I871" s="338"/>
      <c r="J871" s="81">
        <v>43833</v>
      </c>
      <c r="K871" s="338"/>
      <c r="L871" s="338"/>
      <c r="M871" s="339"/>
      <c r="N871" s="340"/>
      <c r="O871" s="340"/>
    </row>
    <row r="872" spans="3:15" ht="20.25" hidden="1">
      <c r="C872" s="337">
        <f t="shared" si="11"/>
        <v>40529</v>
      </c>
      <c r="E872" s="338"/>
      <c r="F872" s="338"/>
      <c r="G872" s="338"/>
      <c r="H872" s="81">
        <v>43834</v>
      </c>
      <c r="I872" s="338"/>
      <c r="J872" s="81">
        <v>43834</v>
      </c>
      <c r="K872" s="338"/>
      <c r="L872" s="338"/>
      <c r="M872" s="339"/>
      <c r="N872" s="340"/>
      <c r="O872" s="340"/>
    </row>
    <row r="873" spans="3:15" ht="20.25" hidden="1">
      <c r="C873" s="337">
        <f t="shared" si="11"/>
        <v>40530</v>
      </c>
      <c r="E873" s="338"/>
      <c r="F873" s="338"/>
      <c r="G873" s="338"/>
      <c r="H873" s="81">
        <v>43835</v>
      </c>
      <c r="I873" s="338"/>
      <c r="J873" s="81">
        <v>43835</v>
      </c>
      <c r="K873" s="338"/>
      <c r="L873" s="338"/>
      <c r="M873" s="339"/>
      <c r="N873" s="340"/>
      <c r="O873" s="340"/>
    </row>
    <row r="874" spans="3:15" ht="20.25" hidden="1">
      <c r="C874" s="337">
        <f t="shared" si="11"/>
        <v>40531</v>
      </c>
      <c r="E874" s="338"/>
      <c r="F874" s="338"/>
      <c r="G874" s="338"/>
      <c r="H874" s="81">
        <v>43836</v>
      </c>
      <c r="I874" s="338"/>
      <c r="J874" s="81">
        <v>43836</v>
      </c>
      <c r="K874" s="338"/>
      <c r="L874" s="338"/>
      <c r="M874" s="339"/>
      <c r="N874" s="340"/>
      <c r="O874" s="340"/>
    </row>
    <row r="875" spans="3:15" ht="20.25" hidden="1">
      <c r="C875" s="337">
        <f t="shared" si="11"/>
        <v>40532</v>
      </c>
      <c r="E875" s="338"/>
      <c r="F875" s="338"/>
      <c r="G875" s="338"/>
      <c r="H875" s="81">
        <v>43837</v>
      </c>
      <c r="I875" s="338"/>
      <c r="J875" s="81">
        <v>43837</v>
      </c>
      <c r="K875" s="338"/>
      <c r="L875" s="338"/>
      <c r="M875" s="339"/>
      <c r="N875" s="340"/>
      <c r="O875" s="340"/>
    </row>
    <row r="876" spans="3:15" ht="20.25" hidden="1">
      <c r="C876" s="337">
        <f t="shared" si="11"/>
        <v>40533</v>
      </c>
      <c r="E876" s="338"/>
      <c r="F876" s="338"/>
      <c r="G876" s="338"/>
      <c r="H876" s="81">
        <v>43838</v>
      </c>
      <c r="I876" s="338"/>
      <c r="J876" s="81">
        <v>43838</v>
      </c>
      <c r="K876" s="338"/>
      <c r="L876" s="338"/>
      <c r="M876" s="339"/>
      <c r="N876" s="340"/>
      <c r="O876" s="340"/>
    </row>
    <row r="877" spans="3:15" ht="20.25" hidden="1">
      <c r="C877" s="337">
        <f t="shared" si="11"/>
        <v>40534</v>
      </c>
      <c r="E877" s="338"/>
      <c r="F877" s="338"/>
      <c r="G877" s="338"/>
      <c r="H877" s="81">
        <v>43839</v>
      </c>
      <c r="I877" s="338"/>
      <c r="J877" s="81">
        <v>43839</v>
      </c>
      <c r="K877" s="338"/>
      <c r="L877" s="338"/>
      <c r="M877" s="339"/>
      <c r="N877" s="340"/>
      <c r="O877" s="340"/>
    </row>
    <row r="878" spans="3:15" ht="20.25" hidden="1">
      <c r="C878" s="337">
        <f t="shared" si="11"/>
        <v>40535</v>
      </c>
      <c r="E878" s="338"/>
      <c r="F878" s="338"/>
      <c r="G878" s="338"/>
      <c r="H878" s="81">
        <v>43840</v>
      </c>
      <c r="I878" s="338"/>
      <c r="J878" s="81">
        <v>43840</v>
      </c>
      <c r="K878" s="338"/>
      <c r="L878" s="338"/>
      <c r="M878" s="339"/>
      <c r="N878" s="340"/>
      <c r="O878" s="340"/>
    </row>
    <row r="879" spans="3:15" ht="20.25" hidden="1">
      <c r="C879" s="337">
        <f t="shared" si="11"/>
        <v>40536</v>
      </c>
      <c r="E879" s="338"/>
      <c r="F879" s="338"/>
      <c r="G879" s="338"/>
      <c r="H879" s="81">
        <v>43841</v>
      </c>
      <c r="I879" s="338"/>
      <c r="J879" s="81">
        <v>43841</v>
      </c>
      <c r="K879" s="338"/>
      <c r="L879" s="338"/>
      <c r="M879" s="339"/>
      <c r="N879" s="340"/>
      <c r="O879" s="340"/>
    </row>
    <row r="880" spans="3:15" ht="20.25" hidden="1">
      <c r="C880" s="337">
        <f t="shared" si="11"/>
        <v>40537</v>
      </c>
      <c r="E880" s="338"/>
      <c r="F880" s="338"/>
      <c r="G880" s="338"/>
      <c r="H880" s="81">
        <v>43842</v>
      </c>
      <c r="I880" s="338"/>
      <c r="J880" s="81">
        <v>43842</v>
      </c>
      <c r="K880" s="338"/>
      <c r="L880" s="338"/>
      <c r="M880" s="339"/>
      <c r="N880" s="340"/>
      <c r="O880" s="340"/>
    </row>
    <row r="881" spans="3:15" ht="20.25" hidden="1">
      <c r="C881" s="337">
        <f t="shared" si="11"/>
        <v>40538</v>
      </c>
      <c r="E881" s="338"/>
      <c r="F881" s="338"/>
      <c r="G881" s="338"/>
      <c r="H881" s="81">
        <v>43843</v>
      </c>
      <c r="I881" s="338"/>
      <c r="J881" s="81">
        <v>43843</v>
      </c>
      <c r="K881" s="338"/>
      <c r="L881" s="338"/>
      <c r="M881" s="339"/>
      <c r="N881" s="340"/>
      <c r="O881" s="340"/>
    </row>
    <row r="882" spans="3:15" ht="20.25" hidden="1">
      <c r="C882" s="337">
        <f t="shared" si="11"/>
        <v>40539</v>
      </c>
      <c r="E882" s="338"/>
      <c r="F882" s="338"/>
      <c r="G882" s="338"/>
      <c r="H882" s="81">
        <v>43844</v>
      </c>
      <c r="I882" s="338"/>
      <c r="J882" s="81">
        <v>43844</v>
      </c>
      <c r="K882" s="338"/>
      <c r="L882" s="338"/>
      <c r="M882" s="339"/>
      <c r="N882" s="340"/>
      <c r="O882" s="340"/>
    </row>
    <row r="883" spans="3:15" ht="20.25" hidden="1">
      <c r="C883" s="337">
        <f t="shared" si="11"/>
        <v>40540</v>
      </c>
      <c r="E883" s="338"/>
      <c r="F883" s="338"/>
      <c r="G883" s="338"/>
      <c r="H883" s="81">
        <v>43845</v>
      </c>
      <c r="I883" s="338"/>
      <c r="J883" s="81">
        <v>43845</v>
      </c>
      <c r="K883" s="338"/>
      <c r="L883" s="338"/>
      <c r="M883" s="339"/>
      <c r="N883" s="340"/>
      <c r="O883" s="340"/>
    </row>
    <row r="884" spans="3:15" ht="20.25" hidden="1">
      <c r="C884" s="337">
        <f t="shared" si="11"/>
        <v>40541</v>
      </c>
      <c r="E884" s="338"/>
      <c r="F884" s="338"/>
      <c r="G884" s="338"/>
      <c r="H884" s="81">
        <v>43846</v>
      </c>
      <c r="I884" s="338"/>
      <c r="J884" s="81">
        <v>43846</v>
      </c>
      <c r="K884" s="338"/>
      <c r="L884" s="338"/>
      <c r="M884" s="339"/>
      <c r="N884" s="340"/>
      <c r="O884" s="340"/>
    </row>
    <row r="885" spans="3:15" ht="20.25" hidden="1">
      <c r="C885" s="337">
        <f t="shared" si="11"/>
        <v>40542</v>
      </c>
      <c r="E885" s="338"/>
      <c r="F885" s="338"/>
      <c r="G885" s="338"/>
      <c r="H885" s="81">
        <v>43847</v>
      </c>
      <c r="I885" s="338"/>
      <c r="J885" s="81">
        <v>43847</v>
      </c>
      <c r="K885" s="338"/>
      <c r="L885" s="338"/>
      <c r="M885" s="339"/>
      <c r="N885" s="340"/>
      <c r="O885" s="340"/>
    </row>
    <row r="886" spans="3:15" ht="20.25" hidden="1">
      <c r="C886" s="337">
        <f t="shared" si="11"/>
        <v>40543</v>
      </c>
      <c r="E886" s="338"/>
      <c r="F886" s="338"/>
      <c r="G886" s="338"/>
      <c r="H886" s="81">
        <v>43848</v>
      </c>
      <c r="I886" s="338"/>
      <c r="J886" s="81">
        <v>43848</v>
      </c>
      <c r="K886" s="338"/>
      <c r="L886" s="338"/>
      <c r="M886" s="339"/>
      <c r="N886" s="340"/>
      <c r="O886" s="340"/>
    </row>
    <row r="887" spans="3:15" ht="20.25" hidden="1">
      <c r="C887" s="337">
        <f t="shared" si="11"/>
        <v>40544</v>
      </c>
      <c r="E887" s="338"/>
      <c r="F887" s="338"/>
      <c r="G887" s="338"/>
      <c r="H887" s="81">
        <v>43849</v>
      </c>
      <c r="I887" s="338"/>
      <c r="J887" s="81">
        <v>43849</v>
      </c>
      <c r="K887" s="338"/>
      <c r="L887" s="338"/>
      <c r="M887" s="339"/>
      <c r="N887" s="340"/>
      <c r="O887" s="340"/>
    </row>
    <row r="888" spans="3:15" ht="20.25" hidden="1">
      <c r="C888" s="337">
        <f t="shared" si="11"/>
        <v>40545</v>
      </c>
      <c r="E888" s="338"/>
      <c r="F888" s="338"/>
      <c r="G888" s="338"/>
      <c r="H888" s="81">
        <v>43850</v>
      </c>
      <c r="I888" s="338"/>
      <c r="J888" s="81">
        <v>43850</v>
      </c>
      <c r="K888" s="338"/>
      <c r="L888" s="338"/>
      <c r="M888" s="339"/>
      <c r="N888" s="340"/>
      <c r="O888" s="340"/>
    </row>
    <row r="889" spans="3:15" ht="20.25" hidden="1">
      <c r="C889" s="337">
        <f t="shared" si="11"/>
        <v>40546</v>
      </c>
      <c r="E889" s="338"/>
      <c r="F889" s="338"/>
      <c r="G889" s="338"/>
      <c r="H889" s="81">
        <v>43851</v>
      </c>
      <c r="I889" s="338"/>
      <c r="J889" s="81">
        <v>43851</v>
      </c>
      <c r="K889" s="338"/>
      <c r="L889" s="338"/>
      <c r="M889" s="339"/>
      <c r="N889" s="340"/>
      <c r="O889" s="340"/>
    </row>
    <row r="890" spans="3:15" ht="20.25" hidden="1">
      <c r="C890" s="337">
        <f t="shared" si="11"/>
        <v>40547</v>
      </c>
      <c r="E890" s="338"/>
      <c r="F890" s="338"/>
      <c r="G890" s="338"/>
      <c r="H890" s="81">
        <v>43852</v>
      </c>
      <c r="I890" s="338"/>
      <c r="J890" s="81">
        <v>43852</v>
      </c>
      <c r="K890" s="338"/>
      <c r="L890" s="338"/>
      <c r="M890" s="339"/>
      <c r="N890" s="340"/>
      <c r="O890" s="340"/>
    </row>
    <row r="891" spans="3:15" ht="20.25" hidden="1">
      <c r="C891" s="337">
        <f t="shared" si="11"/>
        <v>40548</v>
      </c>
      <c r="E891" s="338"/>
      <c r="F891" s="338"/>
      <c r="G891" s="338"/>
      <c r="H891" s="81">
        <v>43853</v>
      </c>
      <c r="I891" s="338"/>
      <c r="J891" s="81">
        <v>43853</v>
      </c>
      <c r="K891" s="338"/>
      <c r="L891" s="338"/>
      <c r="M891" s="339"/>
      <c r="N891" s="340"/>
      <c r="O891" s="340"/>
    </row>
    <row r="892" spans="3:15" ht="20.25" hidden="1">
      <c r="C892" s="337">
        <f t="shared" si="11"/>
        <v>40549</v>
      </c>
      <c r="E892" s="338"/>
      <c r="F892" s="338"/>
      <c r="G892" s="338"/>
      <c r="H892" s="81">
        <v>43854</v>
      </c>
      <c r="I892" s="338"/>
      <c r="J892" s="81">
        <v>43854</v>
      </c>
      <c r="K892" s="338"/>
      <c r="L892" s="338"/>
      <c r="M892" s="339"/>
      <c r="N892" s="340"/>
      <c r="O892" s="340"/>
    </row>
    <row r="893" spans="3:15" ht="20.25" hidden="1">
      <c r="C893" s="337">
        <f t="shared" si="11"/>
        <v>40550</v>
      </c>
      <c r="E893" s="338"/>
      <c r="F893" s="338"/>
      <c r="G893" s="338"/>
      <c r="H893" s="81">
        <v>43855</v>
      </c>
      <c r="I893" s="338"/>
      <c r="J893" s="81">
        <v>43855</v>
      </c>
      <c r="K893" s="338"/>
      <c r="L893" s="338"/>
      <c r="M893" s="339"/>
      <c r="N893" s="340"/>
      <c r="O893" s="340"/>
    </row>
    <row r="894" spans="3:15" ht="20.25" hidden="1">
      <c r="C894" s="337">
        <f t="shared" si="11"/>
        <v>40551</v>
      </c>
      <c r="E894" s="338"/>
      <c r="F894" s="338"/>
      <c r="G894" s="338"/>
      <c r="H894" s="81">
        <v>43856</v>
      </c>
      <c r="I894" s="338"/>
      <c r="J894" s="81">
        <v>43856</v>
      </c>
      <c r="K894" s="338"/>
      <c r="L894" s="338"/>
      <c r="M894" s="339"/>
      <c r="N894" s="340"/>
      <c r="O894" s="340"/>
    </row>
    <row r="895" spans="3:15" ht="20.25" hidden="1">
      <c r="C895" s="337">
        <f t="shared" si="11"/>
        <v>40552</v>
      </c>
      <c r="E895" s="338"/>
      <c r="F895" s="338"/>
      <c r="G895" s="338"/>
      <c r="H895" s="81">
        <v>43857</v>
      </c>
      <c r="I895" s="338"/>
      <c r="J895" s="81">
        <v>43857</v>
      </c>
      <c r="K895" s="338"/>
      <c r="L895" s="338"/>
      <c r="M895" s="339"/>
      <c r="N895" s="340"/>
      <c r="O895" s="340"/>
    </row>
    <row r="896" spans="3:15" ht="20.25" hidden="1">
      <c r="C896" s="337">
        <f t="shared" si="11"/>
        <v>40553</v>
      </c>
      <c r="E896" s="338"/>
      <c r="F896" s="338"/>
      <c r="G896" s="338"/>
      <c r="H896" s="81">
        <v>43858</v>
      </c>
      <c r="I896" s="338"/>
      <c r="J896" s="81">
        <v>43858</v>
      </c>
      <c r="K896" s="338"/>
      <c r="L896" s="338"/>
      <c r="M896" s="339"/>
      <c r="N896" s="340"/>
      <c r="O896" s="340"/>
    </row>
    <row r="897" spans="3:15" ht="20.25" hidden="1">
      <c r="C897" s="337">
        <f t="shared" si="11"/>
        <v>40554</v>
      </c>
      <c r="E897" s="338"/>
      <c r="F897" s="338"/>
      <c r="G897" s="338"/>
      <c r="H897" s="81">
        <v>43859</v>
      </c>
      <c r="I897" s="338"/>
      <c r="J897" s="81">
        <v>43859</v>
      </c>
      <c r="K897" s="338"/>
      <c r="L897" s="338"/>
      <c r="M897" s="339"/>
      <c r="N897" s="340"/>
      <c r="O897" s="340"/>
    </row>
    <row r="898" spans="3:15" ht="20.25" hidden="1">
      <c r="C898" s="337">
        <f t="shared" si="11"/>
        <v>40555</v>
      </c>
      <c r="E898" s="338"/>
      <c r="F898" s="338"/>
      <c r="G898" s="338"/>
      <c r="H898" s="81">
        <v>43860</v>
      </c>
      <c r="I898" s="338"/>
      <c r="J898" s="81">
        <v>43860</v>
      </c>
      <c r="K898" s="338"/>
      <c r="L898" s="338"/>
      <c r="M898" s="339"/>
      <c r="N898" s="340"/>
      <c r="O898" s="340"/>
    </row>
    <row r="899" spans="3:15" ht="20.25" hidden="1">
      <c r="C899" s="337">
        <f t="shared" si="11"/>
        <v>40556</v>
      </c>
      <c r="E899" s="338"/>
      <c r="F899" s="338"/>
      <c r="G899" s="338"/>
      <c r="H899" s="81">
        <v>43861</v>
      </c>
      <c r="I899" s="338"/>
      <c r="J899" s="81">
        <v>43861</v>
      </c>
      <c r="K899" s="338"/>
      <c r="L899" s="338"/>
      <c r="M899" s="339"/>
      <c r="N899" s="340"/>
      <c r="O899" s="340"/>
    </row>
    <row r="900" spans="3:15" ht="20.25" hidden="1">
      <c r="C900" s="337">
        <f t="shared" si="11"/>
        <v>40557</v>
      </c>
      <c r="E900" s="338"/>
      <c r="F900" s="338"/>
      <c r="G900" s="338"/>
      <c r="H900" s="81">
        <v>43862</v>
      </c>
      <c r="I900" s="338"/>
      <c r="J900" s="81">
        <v>43862</v>
      </c>
      <c r="K900" s="338"/>
      <c r="L900" s="338"/>
      <c r="M900" s="339"/>
      <c r="N900" s="340"/>
      <c r="O900" s="340"/>
    </row>
    <row r="901" spans="3:15" ht="20.25" hidden="1">
      <c r="C901" s="337">
        <f t="shared" si="11"/>
        <v>40558</v>
      </c>
      <c r="E901" s="338"/>
      <c r="F901" s="338"/>
      <c r="G901" s="338"/>
      <c r="H901" s="81">
        <v>43863</v>
      </c>
      <c r="I901" s="338"/>
      <c r="J901" s="81">
        <v>43863</v>
      </c>
      <c r="K901" s="338"/>
      <c r="L901" s="338"/>
      <c r="M901" s="339"/>
      <c r="N901" s="340"/>
      <c r="O901" s="340"/>
    </row>
    <row r="902" spans="3:15" ht="20.25" hidden="1">
      <c r="C902" s="337">
        <f t="shared" si="11"/>
        <v>40559</v>
      </c>
      <c r="E902" s="338"/>
      <c r="F902" s="338"/>
      <c r="G902" s="338"/>
      <c r="H902" s="81">
        <v>43864</v>
      </c>
      <c r="I902" s="338"/>
      <c r="J902" s="81">
        <v>43864</v>
      </c>
      <c r="K902" s="338"/>
      <c r="L902" s="338"/>
      <c r="M902" s="339"/>
      <c r="N902" s="340"/>
      <c r="O902" s="340"/>
    </row>
    <row r="903" spans="3:15" ht="20.25" hidden="1">
      <c r="C903" s="337">
        <f t="shared" si="11"/>
        <v>40560</v>
      </c>
      <c r="E903" s="338"/>
      <c r="F903" s="338"/>
      <c r="G903" s="338"/>
      <c r="H903" s="81">
        <v>43865</v>
      </c>
      <c r="I903" s="338"/>
      <c r="J903" s="81">
        <v>43865</v>
      </c>
      <c r="K903" s="338"/>
      <c r="L903" s="338"/>
      <c r="M903" s="339"/>
      <c r="N903" s="340"/>
      <c r="O903" s="340"/>
    </row>
    <row r="904" spans="3:15" ht="20.25" hidden="1">
      <c r="C904" s="337">
        <f t="shared" si="11"/>
        <v>40561</v>
      </c>
      <c r="E904" s="338"/>
      <c r="F904" s="338"/>
      <c r="G904" s="338"/>
      <c r="H904" s="81">
        <v>43866</v>
      </c>
      <c r="I904" s="338"/>
      <c r="J904" s="81">
        <v>43866</v>
      </c>
      <c r="K904" s="338"/>
      <c r="L904" s="338"/>
      <c r="M904" s="339"/>
      <c r="N904" s="340"/>
      <c r="O904" s="340"/>
    </row>
    <row r="905" spans="3:15" ht="20.25" hidden="1">
      <c r="C905" s="337">
        <f t="shared" si="11"/>
        <v>40562</v>
      </c>
      <c r="E905" s="338"/>
      <c r="F905" s="338"/>
      <c r="G905" s="338"/>
      <c r="H905" s="81">
        <v>43867</v>
      </c>
      <c r="I905" s="338"/>
      <c r="J905" s="81">
        <v>43867</v>
      </c>
      <c r="K905" s="338"/>
      <c r="L905" s="338"/>
      <c r="M905" s="339"/>
      <c r="N905" s="340"/>
      <c r="O905" s="340"/>
    </row>
    <row r="906" spans="3:15" ht="20.25" hidden="1">
      <c r="C906" s="337">
        <f t="shared" si="11"/>
        <v>40563</v>
      </c>
      <c r="E906" s="338"/>
      <c r="F906" s="338"/>
      <c r="G906" s="338"/>
      <c r="H906" s="81">
        <v>43868</v>
      </c>
      <c r="I906" s="338"/>
      <c r="J906" s="81">
        <v>43868</v>
      </c>
      <c r="K906" s="338"/>
      <c r="L906" s="338"/>
      <c r="M906" s="339"/>
      <c r="N906" s="340"/>
      <c r="O906" s="340"/>
    </row>
    <row r="907" spans="3:15" ht="20.25" hidden="1">
      <c r="C907" s="337">
        <f t="shared" si="11"/>
        <v>40564</v>
      </c>
      <c r="E907" s="338"/>
      <c r="F907" s="338"/>
      <c r="G907" s="338"/>
      <c r="H907" s="81">
        <v>43869</v>
      </c>
      <c r="I907" s="338"/>
      <c r="J907" s="81">
        <v>43869</v>
      </c>
      <c r="K907" s="338"/>
      <c r="L907" s="338"/>
      <c r="M907" s="339"/>
      <c r="N907" s="340"/>
      <c r="O907" s="340"/>
    </row>
    <row r="908" spans="3:15" ht="20.25" hidden="1">
      <c r="C908" s="337">
        <f t="shared" si="11"/>
        <v>40565</v>
      </c>
      <c r="E908" s="338"/>
      <c r="F908" s="338"/>
      <c r="G908" s="338"/>
      <c r="H908" s="81">
        <v>43870</v>
      </c>
      <c r="I908" s="338"/>
      <c r="J908" s="81">
        <v>43870</v>
      </c>
      <c r="K908" s="338"/>
      <c r="L908" s="338"/>
      <c r="M908" s="339"/>
      <c r="N908" s="340"/>
      <c r="O908" s="340"/>
    </row>
    <row r="909" spans="3:15" ht="20.25" hidden="1">
      <c r="C909" s="337">
        <f t="shared" si="11"/>
        <v>40566</v>
      </c>
      <c r="E909" s="338"/>
      <c r="F909" s="338"/>
      <c r="G909" s="338"/>
      <c r="H909" s="81">
        <v>43871</v>
      </c>
      <c r="I909" s="338"/>
      <c r="J909" s="81">
        <v>43871</v>
      </c>
      <c r="K909" s="338"/>
      <c r="L909" s="338"/>
      <c r="M909" s="339"/>
      <c r="N909" s="340"/>
      <c r="O909" s="340"/>
    </row>
    <row r="910" spans="3:15" ht="20.25" hidden="1">
      <c r="C910" s="337">
        <f t="shared" si="11"/>
        <v>40567</v>
      </c>
      <c r="E910" s="338"/>
      <c r="F910" s="338"/>
      <c r="G910" s="338"/>
      <c r="H910" s="81">
        <v>43872</v>
      </c>
      <c r="I910" s="338"/>
      <c r="J910" s="81">
        <v>43872</v>
      </c>
      <c r="K910" s="338"/>
      <c r="L910" s="338"/>
      <c r="M910" s="339"/>
      <c r="N910" s="340"/>
      <c r="O910" s="340"/>
    </row>
    <row r="911" spans="3:15" ht="20.25" hidden="1">
      <c r="C911" s="337">
        <f t="shared" si="11"/>
        <v>40568</v>
      </c>
      <c r="E911" s="338"/>
      <c r="F911" s="338"/>
      <c r="G911" s="338"/>
      <c r="H911" s="81">
        <v>43873</v>
      </c>
      <c r="I911" s="338"/>
      <c r="J911" s="81">
        <v>43873</v>
      </c>
      <c r="K911" s="338"/>
      <c r="L911" s="338"/>
      <c r="M911" s="339"/>
      <c r="N911" s="340"/>
      <c r="O911" s="340"/>
    </row>
    <row r="912" spans="3:15" ht="20.25" hidden="1">
      <c r="C912" s="337">
        <f t="shared" si="11"/>
        <v>40569</v>
      </c>
      <c r="E912" s="338"/>
      <c r="F912" s="338"/>
      <c r="G912" s="338"/>
      <c r="H912" s="81">
        <v>43874</v>
      </c>
      <c r="I912" s="338"/>
      <c r="J912" s="81">
        <v>43874</v>
      </c>
      <c r="K912" s="338"/>
      <c r="L912" s="338"/>
      <c r="M912" s="339"/>
      <c r="N912" s="340"/>
      <c r="O912" s="340"/>
    </row>
    <row r="913" spans="3:15" ht="20.25" hidden="1">
      <c r="C913" s="337">
        <f t="shared" si="11"/>
        <v>40570</v>
      </c>
      <c r="E913" s="338"/>
      <c r="F913" s="338"/>
      <c r="G913" s="338"/>
      <c r="H913" s="81">
        <v>43875</v>
      </c>
      <c r="I913" s="338"/>
      <c r="J913" s="81">
        <v>43875</v>
      </c>
      <c r="K913" s="338"/>
      <c r="L913" s="338"/>
      <c r="M913" s="339"/>
      <c r="N913" s="340"/>
      <c r="O913" s="340"/>
    </row>
    <row r="914" spans="3:15" ht="20.25" hidden="1">
      <c r="C914" s="337">
        <f t="shared" si="11"/>
        <v>40571</v>
      </c>
      <c r="E914" s="338"/>
      <c r="F914" s="338"/>
      <c r="G914" s="338"/>
      <c r="H914" s="81">
        <v>43876</v>
      </c>
      <c r="I914" s="338"/>
      <c r="J914" s="81">
        <v>43876</v>
      </c>
      <c r="K914" s="338"/>
      <c r="L914" s="338"/>
      <c r="M914" s="339"/>
      <c r="N914" s="340"/>
      <c r="O914" s="340"/>
    </row>
    <row r="915" spans="3:15" ht="20.25" hidden="1">
      <c r="C915" s="337">
        <f t="shared" si="11"/>
        <v>40572</v>
      </c>
      <c r="E915" s="338"/>
      <c r="F915" s="338"/>
      <c r="G915" s="338"/>
      <c r="H915" s="81">
        <v>43877</v>
      </c>
      <c r="I915" s="338"/>
      <c r="J915" s="81">
        <v>43877</v>
      </c>
      <c r="K915" s="338"/>
      <c r="L915" s="338"/>
      <c r="M915" s="339"/>
      <c r="N915" s="340"/>
      <c r="O915" s="340"/>
    </row>
    <row r="916" spans="3:15" ht="20.25" hidden="1">
      <c r="C916" s="337">
        <f t="shared" si="11"/>
        <v>40573</v>
      </c>
      <c r="E916" s="338"/>
      <c r="F916" s="338"/>
      <c r="G916" s="338"/>
      <c r="H916" s="81">
        <v>43878</v>
      </c>
      <c r="I916" s="338"/>
      <c r="J916" s="81">
        <v>43878</v>
      </c>
      <c r="K916" s="338"/>
      <c r="L916" s="338"/>
      <c r="M916" s="339"/>
      <c r="N916" s="340"/>
      <c r="O916" s="340"/>
    </row>
    <row r="917" spans="3:15" ht="20.25" hidden="1">
      <c r="C917" s="337">
        <f t="shared" si="11"/>
        <v>40574</v>
      </c>
      <c r="E917" s="338"/>
      <c r="F917" s="338"/>
      <c r="G917" s="338"/>
      <c r="H917" s="81">
        <v>43879</v>
      </c>
      <c r="I917" s="338"/>
      <c r="J917" s="81">
        <v>43879</v>
      </c>
      <c r="K917" s="338"/>
      <c r="L917" s="338"/>
      <c r="M917" s="339"/>
      <c r="N917" s="340"/>
      <c r="O917" s="340"/>
    </row>
    <row r="918" spans="3:15" ht="20.25" hidden="1">
      <c r="C918" s="337">
        <f t="shared" si="11"/>
        <v>40575</v>
      </c>
      <c r="E918" s="338"/>
      <c r="F918" s="338"/>
      <c r="G918" s="338"/>
      <c r="H918" s="81">
        <v>43880</v>
      </c>
      <c r="I918" s="338"/>
      <c r="J918" s="81">
        <v>43880</v>
      </c>
      <c r="K918" s="338"/>
      <c r="L918" s="338"/>
      <c r="M918" s="339"/>
      <c r="N918" s="340"/>
      <c r="O918" s="340"/>
    </row>
    <row r="919" spans="3:15" ht="20.25" hidden="1">
      <c r="C919" s="337">
        <f t="shared" si="11"/>
        <v>40576</v>
      </c>
      <c r="E919" s="338"/>
      <c r="F919" s="338"/>
      <c r="G919" s="338"/>
      <c r="H919" s="81">
        <v>43881</v>
      </c>
      <c r="I919" s="338"/>
      <c r="J919" s="81">
        <v>43881</v>
      </c>
      <c r="K919" s="338"/>
      <c r="L919" s="338"/>
      <c r="M919" s="339"/>
      <c r="N919" s="340"/>
      <c r="O919" s="340"/>
    </row>
    <row r="920" spans="3:15" ht="20.25" hidden="1">
      <c r="C920" s="337">
        <f t="shared" si="11"/>
        <v>40577</v>
      </c>
      <c r="E920" s="338"/>
      <c r="F920" s="338"/>
      <c r="G920" s="338"/>
      <c r="H920" s="81">
        <v>43882</v>
      </c>
      <c r="I920" s="338"/>
      <c r="J920" s="81">
        <v>43882</v>
      </c>
      <c r="K920" s="338"/>
      <c r="L920" s="338"/>
      <c r="M920" s="339"/>
      <c r="N920" s="340"/>
      <c r="O920" s="340"/>
    </row>
    <row r="921" spans="3:15" ht="20.25" hidden="1">
      <c r="C921" s="337">
        <f t="shared" si="11"/>
        <v>40578</v>
      </c>
      <c r="E921" s="338"/>
      <c r="F921" s="338"/>
      <c r="G921" s="338"/>
      <c r="H921" s="81">
        <v>43883</v>
      </c>
      <c r="I921" s="338"/>
      <c r="J921" s="81">
        <v>43883</v>
      </c>
      <c r="K921" s="338"/>
      <c r="L921" s="338"/>
      <c r="M921" s="339"/>
      <c r="N921" s="340"/>
      <c r="O921" s="340"/>
    </row>
    <row r="922" spans="3:15" ht="20.25" hidden="1">
      <c r="C922" s="337">
        <f t="shared" si="11"/>
        <v>40579</v>
      </c>
      <c r="E922" s="338"/>
      <c r="F922" s="338"/>
      <c r="G922" s="338"/>
      <c r="H922" s="81">
        <v>43884</v>
      </c>
      <c r="I922" s="338"/>
      <c r="J922" s="81">
        <v>43884</v>
      </c>
      <c r="K922" s="338"/>
      <c r="L922" s="338"/>
      <c r="M922" s="339"/>
      <c r="N922" s="340"/>
      <c r="O922" s="340"/>
    </row>
    <row r="923" spans="3:15" ht="20.25" hidden="1">
      <c r="C923" s="337">
        <f t="shared" si="11"/>
        <v>40580</v>
      </c>
      <c r="E923" s="338"/>
      <c r="F923" s="338"/>
      <c r="G923" s="338"/>
      <c r="H923" s="81">
        <v>43885</v>
      </c>
      <c r="I923" s="338"/>
      <c r="J923" s="81">
        <v>43885</v>
      </c>
      <c r="K923" s="338"/>
      <c r="L923" s="338"/>
      <c r="M923" s="339"/>
      <c r="N923" s="340"/>
      <c r="O923" s="340"/>
    </row>
    <row r="924" spans="3:15" ht="20.25" hidden="1">
      <c r="C924" s="337">
        <f t="shared" si="11"/>
        <v>40581</v>
      </c>
      <c r="E924" s="338"/>
      <c r="F924" s="338"/>
      <c r="G924" s="338"/>
      <c r="H924" s="81">
        <v>43886</v>
      </c>
      <c r="I924" s="338"/>
      <c r="J924" s="81">
        <v>43886</v>
      </c>
      <c r="K924" s="338"/>
      <c r="L924" s="338"/>
      <c r="M924" s="339"/>
      <c r="N924" s="340"/>
      <c r="O924" s="340"/>
    </row>
    <row r="925" spans="3:15" ht="20.25" hidden="1">
      <c r="C925" s="337">
        <f t="shared" si="11"/>
        <v>40582</v>
      </c>
      <c r="E925" s="338"/>
      <c r="F925" s="338"/>
      <c r="G925" s="338"/>
      <c r="H925" s="81">
        <v>43887</v>
      </c>
      <c r="I925" s="338"/>
      <c r="J925" s="81">
        <v>43887</v>
      </c>
      <c r="K925" s="338"/>
      <c r="L925" s="338"/>
      <c r="M925" s="339"/>
      <c r="N925" s="340"/>
      <c r="O925" s="340"/>
    </row>
    <row r="926" spans="3:15" ht="20.25" hidden="1">
      <c r="C926" s="337">
        <f t="shared" si="11"/>
        <v>40583</v>
      </c>
      <c r="E926" s="338"/>
      <c r="F926" s="338"/>
      <c r="G926" s="338"/>
      <c r="H926" s="81">
        <v>43888</v>
      </c>
      <c r="I926" s="338"/>
      <c r="J926" s="81">
        <v>43888</v>
      </c>
      <c r="K926" s="338"/>
      <c r="L926" s="338"/>
      <c r="M926" s="339"/>
      <c r="N926" s="340"/>
      <c r="O926" s="340"/>
    </row>
    <row r="927" spans="3:15" ht="20.25" hidden="1">
      <c r="C927" s="337">
        <f t="shared" ref="C927:C990" si="12">+C926+1</f>
        <v>40584</v>
      </c>
      <c r="E927" s="338"/>
      <c r="F927" s="338"/>
      <c r="G927" s="338"/>
      <c r="H927" s="81">
        <v>43889</v>
      </c>
      <c r="I927" s="338"/>
      <c r="J927" s="81">
        <v>43889</v>
      </c>
      <c r="K927" s="338"/>
      <c r="L927" s="338"/>
      <c r="M927" s="339"/>
      <c r="N927" s="340"/>
      <c r="O927" s="340"/>
    </row>
    <row r="928" spans="3:15" ht="20.25" hidden="1">
      <c r="C928" s="337">
        <f t="shared" si="12"/>
        <v>40585</v>
      </c>
      <c r="E928" s="338"/>
      <c r="F928" s="338"/>
      <c r="G928" s="338"/>
      <c r="H928" s="81">
        <v>43890</v>
      </c>
      <c r="I928" s="338"/>
      <c r="J928" s="81">
        <v>43890</v>
      </c>
      <c r="K928" s="338"/>
      <c r="L928" s="338"/>
      <c r="M928" s="339"/>
      <c r="N928" s="340"/>
      <c r="O928" s="340"/>
    </row>
    <row r="929" spans="3:15" ht="20.25" hidden="1">
      <c r="C929" s="337">
        <f t="shared" si="12"/>
        <v>40586</v>
      </c>
      <c r="E929" s="338"/>
      <c r="F929" s="338"/>
      <c r="G929" s="338"/>
      <c r="H929" s="81">
        <v>43891</v>
      </c>
      <c r="I929" s="338"/>
      <c r="J929" s="81">
        <v>43891</v>
      </c>
      <c r="K929" s="338"/>
      <c r="L929" s="338"/>
      <c r="M929" s="339"/>
      <c r="N929" s="340"/>
      <c r="O929" s="340"/>
    </row>
    <row r="930" spans="3:15" ht="20.25" hidden="1">
      <c r="C930" s="337">
        <f t="shared" si="12"/>
        <v>40587</v>
      </c>
      <c r="E930" s="338"/>
      <c r="F930" s="338"/>
      <c r="G930" s="338"/>
      <c r="H930" s="81">
        <v>43892</v>
      </c>
      <c r="I930" s="338"/>
      <c r="J930" s="81">
        <v>43892</v>
      </c>
      <c r="K930" s="338"/>
      <c r="L930" s="338"/>
      <c r="M930" s="339"/>
      <c r="N930" s="340"/>
      <c r="O930" s="340"/>
    </row>
    <row r="931" spans="3:15" ht="20.25" hidden="1">
      <c r="C931" s="337">
        <f t="shared" si="12"/>
        <v>40588</v>
      </c>
      <c r="E931" s="338"/>
      <c r="F931" s="338"/>
      <c r="G931" s="338"/>
      <c r="H931" s="81">
        <v>43893</v>
      </c>
      <c r="I931" s="338"/>
      <c r="J931" s="81">
        <v>43893</v>
      </c>
      <c r="K931" s="338"/>
      <c r="L931" s="338"/>
      <c r="M931" s="339"/>
      <c r="N931" s="340"/>
      <c r="O931" s="340"/>
    </row>
    <row r="932" spans="3:15" ht="20.25" hidden="1">
      <c r="C932" s="337">
        <f t="shared" si="12"/>
        <v>40589</v>
      </c>
      <c r="E932" s="338"/>
      <c r="F932" s="338"/>
      <c r="G932" s="338"/>
      <c r="H932" s="81">
        <v>43894</v>
      </c>
      <c r="I932" s="338"/>
      <c r="J932" s="81">
        <v>43894</v>
      </c>
      <c r="K932" s="338"/>
      <c r="L932" s="338"/>
      <c r="M932" s="339"/>
      <c r="N932" s="340"/>
      <c r="O932" s="340"/>
    </row>
    <row r="933" spans="3:15" ht="20.25" hidden="1">
      <c r="C933" s="337">
        <f t="shared" si="12"/>
        <v>40590</v>
      </c>
      <c r="E933" s="338"/>
      <c r="F933" s="338"/>
      <c r="G933" s="338"/>
      <c r="H933" s="81">
        <v>43895</v>
      </c>
      <c r="I933" s="338"/>
      <c r="J933" s="81">
        <v>43895</v>
      </c>
      <c r="K933" s="338"/>
      <c r="L933" s="338"/>
      <c r="M933" s="339"/>
      <c r="N933" s="340"/>
      <c r="O933" s="340"/>
    </row>
    <row r="934" spans="3:15" ht="20.25" hidden="1">
      <c r="C934" s="337">
        <f t="shared" si="12"/>
        <v>40591</v>
      </c>
      <c r="E934" s="338"/>
      <c r="F934" s="338"/>
      <c r="G934" s="338"/>
      <c r="H934" s="81">
        <v>43896</v>
      </c>
      <c r="I934" s="338"/>
      <c r="J934" s="81">
        <v>43896</v>
      </c>
      <c r="K934" s="338"/>
      <c r="L934" s="338"/>
      <c r="M934" s="339"/>
      <c r="N934" s="340"/>
      <c r="O934" s="340"/>
    </row>
    <row r="935" spans="3:15" ht="20.25" hidden="1">
      <c r="C935" s="337">
        <f t="shared" si="12"/>
        <v>40592</v>
      </c>
      <c r="E935" s="338"/>
      <c r="F935" s="338"/>
      <c r="G935" s="338"/>
      <c r="H935" s="81">
        <v>43897</v>
      </c>
      <c r="I935" s="338"/>
      <c r="J935" s="81">
        <v>43897</v>
      </c>
      <c r="K935" s="338"/>
      <c r="L935" s="338"/>
      <c r="M935" s="339"/>
      <c r="N935" s="340"/>
      <c r="O935" s="340"/>
    </row>
    <row r="936" spans="3:15" ht="20.25" hidden="1">
      <c r="C936" s="337">
        <f t="shared" si="12"/>
        <v>40593</v>
      </c>
      <c r="E936" s="338"/>
      <c r="F936" s="338"/>
      <c r="G936" s="338"/>
      <c r="H936" s="81">
        <v>43898</v>
      </c>
      <c r="I936" s="338"/>
      <c r="J936" s="81">
        <v>43898</v>
      </c>
      <c r="K936" s="338"/>
      <c r="L936" s="338"/>
      <c r="M936" s="339"/>
      <c r="N936" s="340"/>
      <c r="O936" s="340"/>
    </row>
    <row r="937" spans="3:15" ht="20.25" hidden="1">
      <c r="C937" s="337">
        <f t="shared" si="12"/>
        <v>40594</v>
      </c>
      <c r="E937" s="338"/>
      <c r="F937" s="338"/>
      <c r="G937" s="338"/>
      <c r="H937" s="81">
        <v>43899</v>
      </c>
      <c r="I937" s="338"/>
      <c r="J937" s="81">
        <v>43899</v>
      </c>
      <c r="K937" s="338"/>
      <c r="L937" s="338"/>
      <c r="M937" s="339"/>
      <c r="N937" s="340"/>
      <c r="O937" s="340"/>
    </row>
    <row r="938" spans="3:15" ht="20.25" hidden="1">
      <c r="C938" s="337">
        <f t="shared" si="12"/>
        <v>40595</v>
      </c>
      <c r="E938" s="338"/>
      <c r="F938" s="338"/>
      <c r="G938" s="338"/>
      <c r="H938" s="81">
        <v>43900</v>
      </c>
      <c r="I938" s="338"/>
      <c r="J938" s="81">
        <v>43900</v>
      </c>
      <c r="K938" s="338"/>
      <c r="L938" s="338"/>
      <c r="M938" s="339"/>
      <c r="N938" s="340"/>
      <c r="O938" s="340"/>
    </row>
    <row r="939" spans="3:15" ht="20.25" hidden="1">
      <c r="C939" s="337">
        <f t="shared" si="12"/>
        <v>40596</v>
      </c>
      <c r="E939" s="338"/>
      <c r="F939" s="338"/>
      <c r="G939" s="338"/>
      <c r="H939" s="81">
        <v>43901</v>
      </c>
      <c r="I939" s="338"/>
      <c r="J939" s="81">
        <v>43901</v>
      </c>
      <c r="K939" s="338"/>
      <c r="L939" s="338"/>
      <c r="M939" s="339"/>
      <c r="N939" s="340"/>
      <c r="O939" s="340"/>
    </row>
    <row r="940" spans="3:15" ht="20.25" hidden="1">
      <c r="C940" s="337">
        <f t="shared" si="12"/>
        <v>40597</v>
      </c>
      <c r="E940" s="338"/>
      <c r="F940" s="338"/>
      <c r="G940" s="338"/>
      <c r="H940" s="81">
        <v>43902</v>
      </c>
      <c r="I940" s="338"/>
      <c r="J940" s="81">
        <v>43902</v>
      </c>
      <c r="K940" s="338"/>
      <c r="L940" s="338"/>
      <c r="M940" s="339"/>
      <c r="N940" s="340"/>
      <c r="O940" s="340"/>
    </row>
    <row r="941" spans="3:15" ht="20.25" hidden="1">
      <c r="C941" s="337">
        <f t="shared" si="12"/>
        <v>40598</v>
      </c>
      <c r="E941" s="338"/>
      <c r="F941" s="338"/>
      <c r="G941" s="338"/>
      <c r="H941" s="81">
        <v>43903</v>
      </c>
      <c r="I941" s="338"/>
      <c r="J941" s="81">
        <v>43903</v>
      </c>
      <c r="K941" s="338"/>
      <c r="L941" s="338"/>
      <c r="M941" s="339"/>
      <c r="N941" s="340"/>
      <c r="O941" s="340"/>
    </row>
    <row r="942" spans="3:15" ht="20.25" hidden="1">
      <c r="C942" s="337">
        <f t="shared" si="12"/>
        <v>40599</v>
      </c>
      <c r="E942" s="338"/>
      <c r="F942" s="338"/>
      <c r="G942" s="338"/>
      <c r="H942" s="81">
        <v>43904</v>
      </c>
      <c r="I942" s="338"/>
      <c r="J942" s="81">
        <v>43904</v>
      </c>
      <c r="K942" s="338"/>
      <c r="L942" s="338"/>
      <c r="M942" s="339"/>
      <c r="N942" s="340"/>
      <c r="O942" s="340"/>
    </row>
    <row r="943" spans="3:15" ht="20.25" hidden="1">
      <c r="C943" s="337">
        <f t="shared" si="12"/>
        <v>40600</v>
      </c>
      <c r="E943" s="338"/>
      <c r="F943" s="338"/>
      <c r="G943" s="338"/>
      <c r="H943" s="81">
        <v>43905</v>
      </c>
      <c r="I943" s="338"/>
      <c r="J943" s="81">
        <v>43905</v>
      </c>
      <c r="K943" s="338"/>
      <c r="L943" s="338"/>
      <c r="M943" s="339"/>
      <c r="N943" s="340"/>
      <c r="O943" s="340"/>
    </row>
    <row r="944" spans="3:15" ht="20.25" hidden="1">
      <c r="C944" s="337">
        <f t="shared" si="12"/>
        <v>40601</v>
      </c>
      <c r="E944" s="338"/>
      <c r="F944" s="338"/>
      <c r="G944" s="338"/>
      <c r="H944" s="81">
        <v>43906</v>
      </c>
      <c r="I944" s="338"/>
      <c r="J944" s="81">
        <v>43906</v>
      </c>
      <c r="K944" s="338"/>
      <c r="L944" s="338"/>
      <c r="M944" s="339"/>
      <c r="N944" s="340"/>
      <c r="O944" s="340"/>
    </row>
    <row r="945" spans="3:15" ht="20.25" hidden="1">
      <c r="C945" s="337">
        <f t="shared" si="12"/>
        <v>40602</v>
      </c>
      <c r="E945" s="338"/>
      <c r="F945" s="338"/>
      <c r="G945" s="338"/>
      <c r="H945" s="81">
        <v>43907</v>
      </c>
      <c r="I945" s="338"/>
      <c r="J945" s="81">
        <v>43907</v>
      </c>
      <c r="K945" s="338"/>
      <c r="L945" s="338"/>
      <c r="M945" s="339"/>
      <c r="N945" s="340"/>
      <c r="O945" s="340"/>
    </row>
    <row r="946" spans="3:15" ht="20.25" hidden="1">
      <c r="C946" s="337">
        <f t="shared" si="12"/>
        <v>40603</v>
      </c>
      <c r="E946" s="338"/>
      <c r="F946" s="338"/>
      <c r="G946" s="338"/>
      <c r="H946" s="81">
        <v>43908</v>
      </c>
      <c r="I946" s="338"/>
      <c r="J946" s="81">
        <v>43908</v>
      </c>
      <c r="K946" s="338"/>
      <c r="L946" s="338"/>
      <c r="M946" s="339"/>
      <c r="N946" s="340"/>
      <c r="O946" s="340"/>
    </row>
    <row r="947" spans="3:15" ht="20.25" hidden="1">
      <c r="C947" s="337">
        <f t="shared" si="12"/>
        <v>40604</v>
      </c>
      <c r="E947" s="338"/>
      <c r="F947" s="338"/>
      <c r="G947" s="338"/>
      <c r="H947" s="81">
        <v>43909</v>
      </c>
      <c r="I947" s="338"/>
      <c r="J947" s="81">
        <v>43909</v>
      </c>
      <c r="K947" s="338"/>
      <c r="L947" s="338"/>
      <c r="M947" s="339"/>
      <c r="N947" s="340"/>
      <c r="O947" s="340"/>
    </row>
    <row r="948" spans="3:15" ht="20.25" hidden="1">
      <c r="C948" s="337">
        <f t="shared" si="12"/>
        <v>40605</v>
      </c>
      <c r="E948" s="338"/>
      <c r="F948" s="338"/>
      <c r="G948" s="338"/>
      <c r="H948" s="81">
        <v>43910</v>
      </c>
      <c r="I948" s="338"/>
      <c r="J948" s="81">
        <v>43910</v>
      </c>
      <c r="K948" s="338"/>
      <c r="L948" s="338"/>
      <c r="M948" s="339"/>
      <c r="N948" s="340"/>
      <c r="O948" s="340"/>
    </row>
    <row r="949" spans="3:15" ht="20.25" hidden="1">
      <c r="C949" s="337">
        <f t="shared" si="12"/>
        <v>40606</v>
      </c>
      <c r="E949" s="338"/>
      <c r="F949" s="338"/>
      <c r="G949" s="338"/>
      <c r="H949" s="81">
        <v>43911</v>
      </c>
      <c r="I949" s="338"/>
      <c r="J949" s="81">
        <v>43911</v>
      </c>
      <c r="K949" s="338"/>
      <c r="L949" s="338"/>
      <c r="M949" s="339"/>
      <c r="N949" s="340"/>
      <c r="O949" s="340"/>
    </row>
    <row r="950" spans="3:15" ht="20.25" hidden="1">
      <c r="C950" s="337">
        <f t="shared" si="12"/>
        <v>40607</v>
      </c>
      <c r="E950" s="338"/>
      <c r="F950" s="338"/>
      <c r="G950" s="338"/>
      <c r="H950" s="81">
        <v>43912</v>
      </c>
      <c r="I950" s="338"/>
      <c r="J950" s="81">
        <v>43912</v>
      </c>
      <c r="K950" s="338"/>
      <c r="L950" s="338"/>
      <c r="M950" s="339"/>
      <c r="N950" s="340"/>
      <c r="O950" s="340"/>
    </row>
    <row r="951" spans="3:15" ht="20.25" hidden="1">
      <c r="C951" s="337">
        <f t="shared" si="12"/>
        <v>40608</v>
      </c>
      <c r="E951" s="338"/>
      <c r="F951" s="338"/>
      <c r="G951" s="338"/>
      <c r="H951" s="81">
        <v>43913</v>
      </c>
      <c r="I951" s="338"/>
      <c r="J951" s="81">
        <v>43913</v>
      </c>
      <c r="K951" s="338"/>
      <c r="L951" s="338"/>
      <c r="M951" s="339"/>
      <c r="N951" s="340"/>
      <c r="O951" s="340"/>
    </row>
    <row r="952" spans="3:15" ht="20.25" hidden="1">
      <c r="C952" s="337">
        <f t="shared" si="12"/>
        <v>40609</v>
      </c>
      <c r="E952" s="338"/>
      <c r="F952" s="338"/>
      <c r="G952" s="338"/>
      <c r="H952" s="81">
        <v>43914</v>
      </c>
      <c r="I952" s="338"/>
      <c r="J952" s="81">
        <v>43914</v>
      </c>
      <c r="K952" s="338"/>
      <c r="L952" s="338"/>
      <c r="M952" s="339"/>
      <c r="N952" s="340"/>
      <c r="O952" s="340"/>
    </row>
    <row r="953" spans="3:15" ht="20.25" hidden="1">
      <c r="C953" s="337">
        <f t="shared" si="12"/>
        <v>40610</v>
      </c>
      <c r="E953" s="338"/>
      <c r="F953" s="338"/>
      <c r="G953" s="338"/>
      <c r="H953" s="81">
        <v>43915</v>
      </c>
      <c r="I953" s="338"/>
      <c r="J953" s="81">
        <v>43915</v>
      </c>
      <c r="K953" s="338"/>
      <c r="L953" s="338"/>
      <c r="M953" s="339"/>
      <c r="N953" s="340"/>
      <c r="O953" s="340"/>
    </row>
    <row r="954" spans="3:15" ht="20.25" hidden="1">
      <c r="C954" s="337">
        <f t="shared" si="12"/>
        <v>40611</v>
      </c>
      <c r="E954" s="338"/>
      <c r="F954" s="338"/>
      <c r="G954" s="338"/>
      <c r="H954" s="81">
        <v>43916</v>
      </c>
      <c r="I954" s="338"/>
      <c r="J954" s="81">
        <v>43916</v>
      </c>
      <c r="K954" s="338"/>
      <c r="L954" s="338"/>
      <c r="M954" s="339"/>
      <c r="N954" s="340"/>
      <c r="O954" s="340"/>
    </row>
    <row r="955" spans="3:15" ht="20.25" hidden="1">
      <c r="C955" s="337">
        <f t="shared" si="12"/>
        <v>40612</v>
      </c>
      <c r="E955" s="338"/>
      <c r="F955" s="338"/>
      <c r="G955" s="338"/>
      <c r="H955" s="81">
        <v>43917</v>
      </c>
      <c r="I955" s="338"/>
      <c r="J955" s="81">
        <v>43917</v>
      </c>
      <c r="K955" s="338"/>
      <c r="L955" s="338"/>
      <c r="M955" s="339"/>
      <c r="N955" s="340"/>
      <c r="O955" s="340"/>
    </row>
    <row r="956" spans="3:15" ht="20.25" hidden="1">
      <c r="C956" s="337">
        <f t="shared" si="12"/>
        <v>40613</v>
      </c>
      <c r="E956" s="338"/>
      <c r="F956" s="338"/>
      <c r="G956" s="338"/>
      <c r="H956" s="81">
        <v>43918</v>
      </c>
      <c r="I956" s="338"/>
      <c r="J956" s="81">
        <v>43918</v>
      </c>
      <c r="K956" s="338"/>
      <c r="L956" s="338"/>
      <c r="M956" s="339"/>
      <c r="N956" s="340"/>
      <c r="O956" s="340"/>
    </row>
    <row r="957" spans="3:15" ht="20.25" hidden="1">
      <c r="C957" s="337">
        <f t="shared" si="12"/>
        <v>40614</v>
      </c>
      <c r="E957" s="338"/>
      <c r="F957" s="338"/>
      <c r="G957" s="338"/>
      <c r="H957" s="81">
        <v>43919</v>
      </c>
      <c r="I957" s="338"/>
      <c r="J957" s="81">
        <v>43919</v>
      </c>
      <c r="K957" s="338"/>
      <c r="L957" s="338"/>
      <c r="M957" s="339"/>
      <c r="N957" s="340"/>
      <c r="O957" s="340"/>
    </row>
    <row r="958" spans="3:15" ht="20.25" hidden="1">
      <c r="C958" s="337">
        <f t="shared" si="12"/>
        <v>40615</v>
      </c>
      <c r="E958" s="338"/>
      <c r="F958" s="338"/>
      <c r="G958" s="338"/>
      <c r="H958" s="81">
        <v>43920</v>
      </c>
      <c r="I958" s="338"/>
      <c r="J958" s="81">
        <v>43920</v>
      </c>
      <c r="K958" s="338"/>
      <c r="L958" s="338"/>
      <c r="M958" s="339"/>
      <c r="N958" s="340"/>
      <c r="O958" s="340"/>
    </row>
    <row r="959" spans="3:15" ht="20.25" hidden="1">
      <c r="C959" s="337">
        <f t="shared" si="12"/>
        <v>40616</v>
      </c>
      <c r="E959" s="338"/>
      <c r="F959" s="338"/>
      <c r="G959" s="338"/>
      <c r="H959" s="81">
        <v>43921</v>
      </c>
      <c r="I959" s="338"/>
      <c r="J959" s="81">
        <v>43921</v>
      </c>
      <c r="K959" s="338"/>
      <c r="L959" s="338"/>
      <c r="M959" s="339"/>
      <c r="N959" s="340"/>
      <c r="O959" s="340"/>
    </row>
    <row r="960" spans="3:15" ht="20.25" hidden="1">
      <c r="C960" s="337">
        <f t="shared" si="12"/>
        <v>40617</v>
      </c>
      <c r="E960" s="338"/>
      <c r="F960" s="338"/>
      <c r="G960" s="338"/>
      <c r="H960" s="81">
        <v>43922</v>
      </c>
      <c r="I960" s="338"/>
      <c r="J960" s="81">
        <v>43922</v>
      </c>
      <c r="K960" s="338"/>
      <c r="L960" s="338"/>
      <c r="M960" s="339"/>
      <c r="N960" s="340"/>
      <c r="O960" s="340"/>
    </row>
    <row r="961" spans="3:15" ht="20.25" hidden="1">
      <c r="C961" s="337">
        <f t="shared" si="12"/>
        <v>40618</v>
      </c>
      <c r="E961" s="338"/>
      <c r="F961" s="338"/>
      <c r="G961" s="338"/>
      <c r="H961" s="81">
        <v>43923</v>
      </c>
      <c r="I961" s="338"/>
      <c r="J961" s="81">
        <v>43923</v>
      </c>
      <c r="K961" s="338"/>
      <c r="L961" s="338"/>
      <c r="M961" s="339"/>
      <c r="N961" s="340"/>
      <c r="O961" s="340"/>
    </row>
    <row r="962" spans="3:15" ht="20.25" hidden="1">
      <c r="C962" s="337">
        <f t="shared" si="12"/>
        <v>40619</v>
      </c>
      <c r="E962" s="338"/>
      <c r="F962" s="338"/>
      <c r="G962" s="338"/>
      <c r="H962" s="81">
        <v>43924</v>
      </c>
      <c r="I962" s="338"/>
      <c r="J962" s="81">
        <v>43924</v>
      </c>
      <c r="K962" s="338"/>
      <c r="L962" s="338"/>
      <c r="M962" s="339"/>
      <c r="N962" s="340"/>
      <c r="O962" s="340"/>
    </row>
    <row r="963" spans="3:15" ht="20.25" hidden="1">
      <c r="C963" s="337">
        <f t="shared" si="12"/>
        <v>40620</v>
      </c>
      <c r="E963" s="338"/>
      <c r="F963" s="338"/>
      <c r="G963" s="338"/>
      <c r="H963" s="81">
        <v>43925</v>
      </c>
      <c r="I963" s="338"/>
      <c r="J963" s="81">
        <v>43925</v>
      </c>
      <c r="K963" s="338"/>
      <c r="L963" s="338"/>
      <c r="M963" s="339"/>
      <c r="N963" s="340"/>
      <c r="O963" s="340"/>
    </row>
    <row r="964" spans="3:15" ht="20.25" hidden="1">
      <c r="C964" s="337">
        <f t="shared" si="12"/>
        <v>40621</v>
      </c>
      <c r="E964" s="338"/>
      <c r="F964" s="338"/>
      <c r="G964" s="338"/>
      <c r="H964" s="81">
        <v>43926</v>
      </c>
      <c r="I964" s="338"/>
      <c r="J964" s="81">
        <v>43926</v>
      </c>
      <c r="K964" s="338"/>
      <c r="L964" s="338"/>
      <c r="M964" s="339"/>
      <c r="N964" s="340"/>
      <c r="O964" s="340"/>
    </row>
    <row r="965" spans="3:15" ht="20.25" hidden="1">
      <c r="C965" s="337">
        <f t="shared" si="12"/>
        <v>40622</v>
      </c>
      <c r="E965" s="338"/>
      <c r="F965" s="338"/>
      <c r="G965" s="338"/>
      <c r="H965" s="81">
        <v>43927</v>
      </c>
      <c r="I965" s="338"/>
      <c r="J965" s="81">
        <v>43927</v>
      </c>
      <c r="K965" s="338"/>
      <c r="L965" s="338"/>
      <c r="M965" s="339"/>
      <c r="N965" s="340"/>
      <c r="O965" s="340"/>
    </row>
    <row r="966" spans="3:15" ht="20.25" hidden="1">
      <c r="C966" s="337">
        <f t="shared" si="12"/>
        <v>40623</v>
      </c>
      <c r="E966" s="338"/>
      <c r="F966" s="338"/>
      <c r="G966" s="338"/>
      <c r="H966" s="81">
        <v>43928</v>
      </c>
      <c r="I966" s="338"/>
      <c r="J966" s="81">
        <v>43928</v>
      </c>
      <c r="K966" s="338"/>
      <c r="L966" s="338"/>
      <c r="M966" s="339"/>
      <c r="N966" s="340"/>
      <c r="O966" s="340"/>
    </row>
    <row r="967" spans="3:15" ht="20.25" hidden="1">
      <c r="C967" s="337">
        <f t="shared" si="12"/>
        <v>40624</v>
      </c>
      <c r="E967" s="338"/>
      <c r="F967" s="338"/>
      <c r="G967" s="338"/>
      <c r="H967" s="81">
        <v>43929</v>
      </c>
      <c r="I967" s="338"/>
      <c r="J967" s="81">
        <v>43929</v>
      </c>
      <c r="K967" s="338"/>
      <c r="L967" s="338"/>
      <c r="M967" s="339"/>
      <c r="N967" s="340"/>
      <c r="O967" s="340"/>
    </row>
    <row r="968" spans="3:15" ht="20.25" hidden="1">
      <c r="C968" s="337">
        <f t="shared" si="12"/>
        <v>40625</v>
      </c>
      <c r="E968" s="338"/>
      <c r="F968" s="338"/>
      <c r="G968" s="338"/>
      <c r="H968" s="81">
        <v>43930</v>
      </c>
      <c r="I968" s="338"/>
      <c r="J968" s="81">
        <v>43930</v>
      </c>
      <c r="K968" s="338"/>
      <c r="L968" s="338"/>
      <c r="M968" s="339"/>
      <c r="N968" s="340"/>
      <c r="O968" s="340"/>
    </row>
    <row r="969" spans="3:15" ht="20.25" hidden="1">
      <c r="C969" s="337">
        <f t="shared" si="12"/>
        <v>40626</v>
      </c>
      <c r="E969" s="338"/>
      <c r="F969" s="338"/>
      <c r="G969" s="338"/>
      <c r="H969" s="81">
        <v>43931</v>
      </c>
      <c r="I969" s="338"/>
      <c r="J969" s="81">
        <v>43931</v>
      </c>
      <c r="K969" s="338"/>
      <c r="L969" s="338"/>
      <c r="M969" s="339"/>
      <c r="N969" s="340"/>
      <c r="O969" s="340"/>
    </row>
    <row r="970" spans="3:15" ht="20.25" hidden="1">
      <c r="C970" s="337">
        <f t="shared" si="12"/>
        <v>40627</v>
      </c>
      <c r="E970" s="338"/>
      <c r="F970" s="338"/>
      <c r="G970" s="338"/>
      <c r="H970" s="81">
        <v>43932</v>
      </c>
      <c r="I970" s="338"/>
      <c r="J970" s="81">
        <v>43932</v>
      </c>
      <c r="K970" s="338"/>
      <c r="L970" s="338"/>
      <c r="M970" s="339"/>
      <c r="N970" s="340"/>
      <c r="O970" s="340"/>
    </row>
    <row r="971" spans="3:15" ht="20.25" hidden="1">
      <c r="C971" s="337">
        <f t="shared" si="12"/>
        <v>40628</v>
      </c>
      <c r="E971" s="338"/>
      <c r="F971" s="338"/>
      <c r="G971" s="338"/>
      <c r="H971" s="81">
        <v>43933</v>
      </c>
      <c r="I971" s="338"/>
      <c r="J971" s="81">
        <v>43933</v>
      </c>
      <c r="K971" s="338"/>
      <c r="L971" s="338"/>
      <c r="M971" s="339"/>
      <c r="N971" s="340"/>
      <c r="O971" s="340"/>
    </row>
    <row r="972" spans="3:15" ht="20.25" hidden="1">
      <c r="C972" s="337">
        <f t="shared" si="12"/>
        <v>40629</v>
      </c>
      <c r="E972" s="338"/>
      <c r="F972" s="338"/>
      <c r="G972" s="338"/>
      <c r="H972" s="81">
        <v>43934</v>
      </c>
      <c r="I972" s="338"/>
      <c r="J972" s="81">
        <v>43934</v>
      </c>
      <c r="K972" s="338"/>
      <c r="L972" s="338"/>
      <c r="M972" s="339"/>
      <c r="N972" s="340"/>
      <c r="O972" s="340"/>
    </row>
    <row r="973" spans="3:15" ht="20.25" hidden="1">
      <c r="C973" s="337">
        <f t="shared" si="12"/>
        <v>40630</v>
      </c>
      <c r="E973" s="338"/>
      <c r="F973" s="338"/>
      <c r="G973" s="338"/>
      <c r="H973" s="81">
        <v>43935</v>
      </c>
      <c r="I973" s="338"/>
      <c r="J973" s="81">
        <v>43935</v>
      </c>
      <c r="K973" s="338"/>
      <c r="L973" s="338"/>
      <c r="M973" s="339"/>
      <c r="N973" s="340"/>
      <c r="O973" s="340"/>
    </row>
    <row r="974" spans="3:15" ht="20.25" hidden="1">
      <c r="C974" s="337">
        <f t="shared" si="12"/>
        <v>40631</v>
      </c>
      <c r="E974" s="338"/>
      <c r="F974" s="338"/>
      <c r="G974" s="338"/>
      <c r="H974" s="81">
        <v>43936</v>
      </c>
      <c r="I974" s="338"/>
      <c r="J974" s="81">
        <v>43936</v>
      </c>
      <c r="K974" s="338"/>
      <c r="L974" s="338"/>
      <c r="M974" s="339"/>
      <c r="N974" s="340"/>
      <c r="O974" s="340"/>
    </row>
    <row r="975" spans="3:15" ht="20.25" hidden="1">
      <c r="C975" s="337">
        <f t="shared" si="12"/>
        <v>40632</v>
      </c>
      <c r="E975" s="338"/>
      <c r="F975" s="338"/>
      <c r="G975" s="338"/>
      <c r="H975" s="81">
        <v>43937</v>
      </c>
      <c r="I975" s="338"/>
      <c r="J975" s="81">
        <v>43937</v>
      </c>
      <c r="K975" s="338"/>
      <c r="L975" s="338"/>
      <c r="M975" s="339"/>
      <c r="N975" s="340"/>
      <c r="O975" s="340"/>
    </row>
    <row r="976" spans="3:15" ht="20.25" hidden="1">
      <c r="C976" s="337">
        <f t="shared" si="12"/>
        <v>40633</v>
      </c>
      <c r="E976" s="338"/>
      <c r="F976" s="338"/>
      <c r="G976" s="338"/>
      <c r="H976" s="81">
        <v>43938</v>
      </c>
      <c r="I976" s="338"/>
      <c r="J976" s="81">
        <v>43938</v>
      </c>
      <c r="K976" s="338"/>
      <c r="L976" s="338"/>
      <c r="M976" s="339"/>
      <c r="N976" s="340"/>
      <c r="O976" s="340"/>
    </row>
    <row r="977" spans="3:15" ht="20.25" hidden="1">
      <c r="C977" s="337">
        <f t="shared" si="12"/>
        <v>40634</v>
      </c>
      <c r="E977" s="338"/>
      <c r="F977" s="338"/>
      <c r="G977" s="338"/>
      <c r="H977" s="81">
        <v>43939</v>
      </c>
      <c r="I977" s="338"/>
      <c r="J977" s="81">
        <v>43939</v>
      </c>
      <c r="K977" s="338"/>
      <c r="L977" s="338"/>
      <c r="M977" s="339"/>
      <c r="N977" s="340"/>
      <c r="O977" s="340"/>
    </row>
    <row r="978" spans="3:15" ht="20.25" hidden="1">
      <c r="C978" s="337">
        <f t="shared" si="12"/>
        <v>40635</v>
      </c>
      <c r="E978" s="338"/>
      <c r="F978" s="338"/>
      <c r="G978" s="338"/>
      <c r="H978" s="81">
        <v>43940</v>
      </c>
      <c r="I978" s="338"/>
      <c r="J978" s="81">
        <v>43940</v>
      </c>
      <c r="K978" s="338"/>
      <c r="L978" s="338"/>
      <c r="M978" s="339"/>
      <c r="N978" s="340"/>
      <c r="O978" s="340"/>
    </row>
    <row r="979" spans="3:15" ht="20.25" hidden="1">
      <c r="C979" s="337">
        <f t="shared" si="12"/>
        <v>40636</v>
      </c>
      <c r="E979" s="338"/>
      <c r="F979" s="338"/>
      <c r="G979" s="338"/>
      <c r="H979" s="81">
        <v>43941</v>
      </c>
      <c r="I979" s="338"/>
      <c r="J979" s="81">
        <v>43941</v>
      </c>
      <c r="K979" s="338"/>
      <c r="L979" s="338"/>
      <c r="M979" s="339"/>
      <c r="N979" s="340"/>
      <c r="O979" s="340"/>
    </row>
    <row r="980" spans="3:15" ht="20.25" hidden="1">
      <c r="C980" s="337">
        <f t="shared" si="12"/>
        <v>40637</v>
      </c>
      <c r="E980" s="338"/>
      <c r="F980" s="338"/>
      <c r="G980" s="338"/>
      <c r="H980" s="81">
        <v>43942</v>
      </c>
      <c r="I980" s="338"/>
      <c r="J980" s="81">
        <v>43942</v>
      </c>
      <c r="K980" s="338"/>
      <c r="L980" s="338"/>
      <c r="M980" s="339"/>
      <c r="N980" s="340"/>
      <c r="O980" s="340"/>
    </row>
    <row r="981" spans="3:15" ht="20.25" hidden="1">
      <c r="C981" s="337">
        <f t="shared" si="12"/>
        <v>40638</v>
      </c>
      <c r="E981" s="338"/>
      <c r="F981" s="338"/>
      <c r="G981" s="338"/>
      <c r="H981" s="81">
        <v>43943</v>
      </c>
      <c r="I981" s="338"/>
      <c r="J981" s="81">
        <v>43943</v>
      </c>
      <c r="K981" s="338"/>
      <c r="L981" s="338"/>
      <c r="M981" s="339"/>
      <c r="N981" s="340"/>
      <c r="O981" s="340"/>
    </row>
    <row r="982" spans="3:15" ht="20.25" hidden="1">
      <c r="C982" s="337">
        <f t="shared" si="12"/>
        <v>40639</v>
      </c>
      <c r="E982" s="338"/>
      <c r="F982" s="338"/>
      <c r="G982" s="338"/>
      <c r="H982" s="81">
        <v>43944</v>
      </c>
      <c r="I982" s="338"/>
      <c r="J982" s="81">
        <v>43944</v>
      </c>
      <c r="K982" s="338"/>
      <c r="L982" s="338"/>
      <c r="M982" s="339"/>
      <c r="N982" s="340"/>
      <c r="O982" s="340"/>
    </row>
    <row r="983" spans="3:15" ht="20.25" hidden="1">
      <c r="C983" s="337">
        <f t="shared" si="12"/>
        <v>40640</v>
      </c>
      <c r="E983" s="338"/>
      <c r="F983" s="338"/>
      <c r="G983" s="338"/>
      <c r="H983" s="81">
        <v>43945</v>
      </c>
      <c r="I983" s="338"/>
      <c r="J983" s="81">
        <v>43945</v>
      </c>
      <c r="K983" s="338"/>
      <c r="L983" s="338"/>
      <c r="M983" s="339"/>
      <c r="N983" s="340"/>
      <c r="O983" s="340"/>
    </row>
    <row r="984" spans="3:15" ht="20.25" hidden="1">
      <c r="C984" s="337">
        <f t="shared" si="12"/>
        <v>40641</v>
      </c>
      <c r="E984" s="338"/>
      <c r="F984" s="338"/>
      <c r="G984" s="338"/>
      <c r="H984" s="81">
        <v>43946</v>
      </c>
      <c r="I984" s="338"/>
      <c r="J984" s="81">
        <v>43946</v>
      </c>
      <c r="K984" s="338"/>
      <c r="L984" s="338"/>
      <c r="M984" s="339"/>
      <c r="N984" s="340"/>
      <c r="O984" s="340"/>
    </row>
    <row r="985" spans="3:15" ht="20.25" hidden="1">
      <c r="C985" s="337">
        <f t="shared" si="12"/>
        <v>40642</v>
      </c>
      <c r="E985" s="338"/>
      <c r="F985" s="338"/>
      <c r="G985" s="338"/>
      <c r="H985" s="81">
        <v>43947</v>
      </c>
      <c r="I985" s="338"/>
      <c r="J985" s="81">
        <v>43947</v>
      </c>
      <c r="K985" s="338"/>
      <c r="L985" s="338"/>
      <c r="M985" s="339"/>
      <c r="N985" s="340"/>
      <c r="O985" s="340"/>
    </row>
    <row r="986" spans="3:15" ht="20.25" hidden="1">
      <c r="C986" s="337">
        <f t="shared" si="12"/>
        <v>40643</v>
      </c>
      <c r="E986" s="338"/>
      <c r="F986" s="338"/>
      <c r="G986" s="338"/>
      <c r="H986" s="81">
        <v>43948</v>
      </c>
      <c r="I986" s="338"/>
      <c r="J986" s="81">
        <v>43948</v>
      </c>
      <c r="K986" s="338"/>
      <c r="L986" s="338"/>
      <c r="M986" s="339"/>
      <c r="N986" s="340"/>
      <c r="O986" s="340"/>
    </row>
    <row r="987" spans="3:15" ht="20.25" hidden="1">
      <c r="C987" s="337">
        <f t="shared" si="12"/>
        <v>40644</v>
      </c>
      <c r="E987" s="338"/>
      <c r="F987" s="338"/>
      <c r="G987" s="338"/>
      <c r="H987" s="81">
        <v>43949</v>
      </c>
      <c r="I987" s="338"/>
      <c r="J987" s="81">
        <v>43949</v>
      </c>
      <c r="K987" s="338"/>
      <c r="L987" s="338"/>
      <c r="M987" s="339"/>
      <c r="N987" s="340"/>
      <c r="O987" s="340"/>
    </row>
    <row r="988" spans="3:15" ht="20.25" hidden="1">
      <c r="C988" s="337">
        <f t="shared" si="12"/>
        <v>40645</v>
      </c>
      <c r="E988" s="338"/>
      <c r="F988" s="338"/>
      <c r="G988" s="338"/>
      <c r="H988" s="81">
        <v>43950</v>
      </c>
      <c r="I988" s="338"/>
      <c r="J988" s="81">
        <v>43950</v>
      </c>
      <c r="K988" s="338"/>
      <c r="L988" s="338"/>
      <c r="M988" s="339"/>
      <c r="N988" s="340"/>
      <c r="O988" s="340"/>
    </row>
    <row r="989" spans="3:15" ht="20.25" hidden="1">
      <c r="C989" s="337">
        <f t="shared" si="12"/>
        <v>40646</v>
      </c>
      <c r="E989" s="338"/>
      <c r="F989" s="338"/>
      <c r="G989" s="338"/>
      <c r="H989" s="81">
        <v>43951</v>
      </c>
      <c r="I989" s="338"/>
      <c r="J989" s="81">
        <v>43951</v>
      </c>
      <c r="K989" s="338"/>
      <c r="L989" s="338"/>
      <c r="M989" s="339"/>
      <c r="N989" s="340"/>
      <c r="O989" s="340"/>
    </row>
    <row r="990" spans="3:15" ht="20.25" hidden="1">
      <c r="C990" s="337">
        <f t="shared" si="12"/>
        <v>40647</v>
      </c>
      <c r="E990" s="338"/>
      <c r="F990" s="338"/>
      <c r="G990" s="338"/>
      <c r="H990" s="81">
        <v>43952</v>
      </c>
      <c r="I990" s="338"/>
      <c r="J990" s="81">
        <v>43952</v>
      </c>
      <c r="K990" s="338"/>
      <c r="L990" s="338"/>
      <c r="M990" s="339"/>
      <c r="N990" s="340"/>
      <c r="O990" s="340"/>
    </row>
    <row r="991" spans="3:15" ht="20.25" hidden="1">
      <c r="C991" s="337">
        <f t="shared" ref="C991:C1054" si="13">+C990+1</f>
        <v>40648</v>
      </c>
      <c r="E991" s="338"/>
      <c r="F991" s="338"/>
      <c r="G991" s="338"/>
      <c r="H991" s="81">
        <v>43953</v>
      </c>
      <c r="I991" s="338"/>
      <c r="J991" s="81">
        <v>43953</v>
      </c>
      <c r="K991" s="338"/>
      <c r="L991" s="338"/>
      <c r="M991" s="339"/>
      <c r="N991" s="340"/>
      <c r="O991" s="340"/>
    </row>
    <row r="992" spans="3:15" ht="20.25" hidden="1">
      <c r="C992" s="337">
        <f t="shared" si="13"/>
        <v>40649</v>
      </c>
      <c r="E992" s="338"/>
      <c r="F992" s="338"/>
      <c r="G992" s="338"/>
      <c r="H992" s="81">
        <v>43954</v>
      </c>
      <c r="I992" s="338"/>
      <c r="J992" s="81">
        <v>43954</v>
      </c>
      <c r="K992" s="338"/>
      <c r="L992" s="338"/>
      <c r="M992" s="339"/>
      <c r="N992" s="340"/>
      <c r="O992" s="340"/>
    </row>
    <row r="993" spans="3:15" ht="20.25" hidden="1">
      <c r="C993" s="337">
        <f t="shared" si="13"/>
        <v>40650</v>
      </c>
      <c r="E993" s="338"/>
      <c r="F993" s="338"/>
      <c r="G993" s="338"/>
      <c r="H993" s="81">
        <v>43955</v>
      </c>
      <c r="I993" s="338"/>
      <c r="J993" s="81">
        <v>43955</v>
      </c>
      <c r="K993" s="338"/>
      <c r="L993" s="338"/>
      <c r="M993" s="339"/>
      <c r="N993" s="340"/>
      <c r="O993" s="340"/>
    </row>
    <row r="994" spans="3:15" ht="20.25" hidden="1">
      <c r="C994" s="337">
        <f t="shared" si="13"/>
        <v>40651</v>
      </c>
      <c r="E994" s="338"/>
      <c r="F994" s="338"/>
      <c r="G994" s="338"/>
      <c r="H994" s="81">
        <v>43956</v>
      </c>
      <c r="I994" s="338"/>
      <c r="J994" s="81">
        <v>43956</v>
      </c>
      <c r="K994" s="338"/>
      <c r="L994" s="338"/>
      <c r="M994" s="339"/>
      <c r="N994" s="340"/>
      <c r="O994" s="340"/>
    </row>
    <row r="995" spans="3:15" ht="20.25" hidden="1">
      <c r="C995" s="337">
        <f t="shared" si="13"/>
        <v>40652</v>
      </c>
      <c r="E995" s="338"/>
      <c r="F995" s="338"/>
      <c r="G995" s="338"/>
      <c r="H995" s="81">
        <v>43957</v>
      </c>
      <c r="I995" s="338"/>
      <c r="J995" s="81">
        <v>43957</v>
      </c>
      <c r="K995" s="338"/>
      <c r="L995" s="338"/>
      <c r="M995" s="339"/>
      <c r="N995" s="340"/>
      <c r="O995" s="340"/>
    </row>
    <row r="996" spans="3:15" ht="20.25" hidden="1">
      <c r="C996" s="337">
        <f t="shared" si="13"/>
        <v>40653</v>
      </c>
      <c r="E996" s="338"/>
      <c r="F996" s="338"/>
      <c r="G996" s="338"/>
      <c r="H996" s="81">
        <v>43958</v>
      </c>
      <c r="I996" s="338"/>
      <c r="J996" s="81">
        <v>43958</v>
      </c>
      <c r="K996" s="338"/>
      <c r="L996" s="338"/>
      <c r="M996" s="339"/>
      <c r="N996" s="340"/>
      <c r="O996" s="340"/>
    </row>
    <row r="997" spans="3:15" ht="20.25" hidden="1">
      <c r="C997" s="337">
        <f t="shared" si="13"/>
        <v>40654</v>
      </c>
      <c r="E997" s="338"/>
      <c r="F997" s="338"/>
      <c r="G997" s="338"/>
      <c r="H997" s="81">
        <v>43959</v>
      </c>
      <c r="I997" s="338"/>
      <c r="J997" s="81">
        <v>43959</v>
      </c>
      <c r="K997" s="338"/>
      <c r="L997" s="338"/>
      <c r="M997" s="339"/>
      <c r="N997" s="340"/>
      <c r="O997" s="340"/>
    </row>
    <row r="998" spans="3:15" ht="20.25" hidden="1">
      <c r="C998" s="337">
        <f t="shared" si="13"/>
        <v>40655</v>
      </c>
      <c r="E998" s="338"/>
      <c r="F998" s="338"/>
      <c r="G998" s="338"/>
      <c r="H998" s="81">
        <v>43960</v>
      </c>
      <c r="I998" s="338"/>
      <c r="J998" s="81">
        <v>43960</v>
      </c>
      <c r="K998" s="338"/>
      <c r="L998" s="338"/>
      <c r="M998" s="339"/>
      <c r="N998" s="340"/>
      <c r="O998" s="340"/>
    </row>
    <row r="999" spans="3:15" ht="20.25" hidden="1">
      <c r="C999" s="337">
        <f t="shared" si="13"/>
        <v>40656</v>
      </c>
      <c r="E999" s="338"/>
      <c r="F999" s="338"/>
      <c r="G999" s="338"/>
      <c r="H999" s="81">
        <v>43961</v>
      </c>
      <c r="I999" s="338"/>
      <c r="J999" s="81">
        <v>43961</v>
      </c>
      <c r="K999" s="338"/>
      <c r="L999" s="338"/>
      <c r="M999" s="339"/>
      <c r="N999" s="340"/>
      <c r="O999" s="340"/>
    </row>
    <row r="1000" spans="3:15" ht="20.25" hidden="1">
      <c r="C1000" s="337">
        <f t="shared" si="13"/>
        <v>40657</v>
      </c>
      <c r="E1000" s="338"/>
      <c r="F1000" s="338"/>
      <c r="G1000" s="338"/>
      <c r="H1000" s="81">
        <v>43962</v>
      </c>
      <c r="I1000" s="338"/>
      <c r="J1000" s="81">
        <v>43962</v>
      </c>
      <c r="K1000" s="338"/>
      <c r="L1000" s="338"/>
      <c r="M1000" s="339"/>
      <c r="N1000" s="340"/>
      <c r="O1000" s="340"/>
    </row>
    <row r="1001" spans="3:15" ht="20.25" hidden="1">
      <c r="C1001" s="337">
        <f t="shared" si="13"/>
        <v>40658</v>
      </c>
      <c r="E1001" s="338"/>
      <c r="F1001" s="338"/>
      <c r="G1001" s="338"/>
      <c r="H1001" s="81">
        <v>43963</v>
      </c>
      <c r="I1001" s="338"/>
      <c r="J1001" s="81">
        <v>43963</v>
      </c>
      <c r="K1001" s="338"/>
      <c r="L1001" s="338"/>
      <c r="M1001" s="339"/>
      <c r="N1001" s="340"/>
      <c r="O1001" s="340"/>
    </row>
    <row r="1002" spans="3:15" ht="20.25" hidden="1">
      <c r="C1002" s="337">
        <f t="shared" si="13"/>
        <v>40659</v>
      </c>
      <c r="E1002" s="338"/>
      <c r="F1002" s="338"/>
      <c r="G1002" s="338"/>
      <c r="H1002" s="81">
        <v>43964</v>
      </c>
      <c r="I1002" s="338"/>
      <c r="J1002" s="81">
        <v>43964</v>
      </c>
      <c r="K1002" s="338"/>
      <c r="L1002" s="338"/>
      <c r="M1002" s="339"/>
      <c r="N1002" s="340"/>
      <c r="O1002" s="340"/>
    </row>
    <row r="1003" spans="3:15" ht="20.25" hidden="1">
      <c r="C1003" s="337">
        <f t="shared" si="13"/>
        <v>40660</v>
      </c>
      <c r="E1003" s="338"/>
      <c r="F1003" s="338"/>
      <c r="G1003" s="338"/>
      <c r="H1003" s="81">
        <v>43965</v>
      </c>
      <c r="I1003" s="338"/>
      <c r="J1003" s="81">
        <v>43965</v>
      </c>
      <c r="K1003" s="338"/>
      <c r="L1003" s="338"/>
      <c r="M1003" s="339"/>
      <c r="N1003" s="340"/>
      <c r="O1003" s="340"/>
    </row>
    <row r="1004" spans="3:15" ht="20.25" hidden="1">
      <c r="C1004" s="337">
        <f t="shared" si="13"/>
        <v>40661</v>
      </c>
      <c r="E1004" s="338"/>
      <c r="F1004" s="338"/>
      <c r="G1004" s="338"/>
      <c r="H1004" s="81">
        <v>43966</v>
      </c>
      <c r="I1004" s="338"/>
      <c r="J1004" s="81">
        <v>43966</v>
      </c>
      <c r="K1004" s="338"/>
      <c r="L1004" s="338"/>
      <c r="M1004" s="339"/>
      <c r="N1004" s="340"/>
      <c r="O1004" s="340"/>
    </row>
    <row r="1005" spans="3:15" ht="20.25" hidden="1">
      <c r="C1005" s="337">
        <f t="shared" si="13"/>
        <v>40662</v>
      </c>
      <c r="E1005" s="338"/>
      <c r="F1005" s="338"/>
      <c r="G1005" s="338"/>
      <c r="H1005" s="81">
        <v>43967</v>
      </c>
      <c r="I1005" s="338"/>
      <c r="J1005" s="81">
        <v>43967</v>
      </c>
      <c r="K1005" s="338"/>
      <c r="L1005" s="338"/>
      <c r="M1005" s="339"/>
      <c r="N1005" s="340"/>
      <c r="O1005" s="340"/>
    </row>
    <row r="1006" spans="3:15" ht="20.25" hidden="1">
      <c r="C1006" s="337">
        <f t="shared" si="13"/>
        <v>40663</v>
      </c>
      <c r="E1006" s="338"/>
      <c r="F1006" s="338"/>
      <c r="G1006" s="338"/>
      <c r="H1006" s="81">
        <v>43968</v>
      </c>
      <c r="I1006" s="338"/>
      <c r="J1006" s="81">
        <v>43968</v>
      </c>
      <c r="K1006" s="338"/>
      <c r="L1006" s="338"/>
      <c r="M1006" s="339"/>
      <c r="N1006" s="340"/>
      <c r="O1006" s="340"/>
    </row>
    <row r="1007" spans="3:15" ht="20.25" hidden="1">
      <c r="C1007" s="337">
        <f t="shared" si="13"/>
        <v>40664</v>
      </c>
      <c r="E1007" s="338"/>
      <c r="F1007" s="338"/>
      <c r="G1007" s="338"/>
      <c r="H1007" s="81">
        <v>43969</v>
      </c>
      <c r="I1007" s="338"/>
      <c r="J1007" s="81">
        <v>43969</v>
      </c>
      <c r="K1007" s="338"/>
      <c r="L1007" s="338"/>
      <c r="M1007" s="339"/>
      <c r="N1007" s="340"/>
      <c r="O1007" s="340"/>
    </row>
    <row r="1008" spans="3:15" ht="20.25" hidden="1">
      <c r="C1008" s="337">
        <f t="shared" si="13"/>
        <v>40665</v>
      </c>
      <c r="E1008" s="338"/>
      <c r="F1008" s="338"/>
      <c r="G1008" s="338"/>
      <c r="H1008" s="81">
        <v>43970</v>
      </c>
      <c r="I1008" s="338"/>
      <c r="J1008" s="81">
        <v>43970</v>
      </c>
      <c r="K1008" s="338"/>
      <c r="L1008" s="338"/>
      <c r="M1008" s="339"/>
      <c r="N1008" s="340"/>
      <c r="O1008" s="340"/>
    </row>
    <row r="1009" spans="3:15" ht="20.25" hidden="1">
      <c r="C1009" s="337">
        <f t="shared" si="13"/>
        <v>40666</v>
      </c>
      <c r="E1009" s="338"/>
      <c r="F1009" s="338"/>
      <c r="G1009" s="338"/>
      <c r="H1009" s="81">
        <v>43971</v>
      </c>
      <c r="I1009" s="338"/>
      <c r="J1009" s="81">
        <v>43971</v>
      </c>
      <c r="K1009" s="338"/>
      <c r="L1009" s="338"/>
      <c r="M1009" s="339"/>
      <c r="N1009" s="340"/>
      <c r="O1009" s="340"/>
    </row>
    <row r="1010" spans="3:15" ht="20.25" hidden="1">
      <c r="C1010" s="337">
        <f t="shared" si="13"/>
        <v>40667</v>
      </c>
      <c r="E1010" s="338"/>
      <c r="F1010" s="338"/>
      <c r="G1010" s="338"/>
      <c r="H1010" s="81">
        <v>43972</v>
      </c>
      <c r="I1010" s="338"/>
      <c r="J1010" s="81">
        <v>43972</v>
      </c>
      <c r="K1010" s="338"/>
      <c r="L1010" s="338"/>
      <c r="M1010" s="339"/>
      <c r="N1010" s="340"/>
      <c r="O1010" s="340"/>
    </row>
    <row r="1011" spans="3:15" ht="20.25" hidden="1">
      <c r="C1011" s="337">
        <f t="shared" si="13"/>
        <v>40668</v>
      </c>
      <c r="E1011" s="338"/>
      <c r="F1011" s="338"/>
      <c r="G1011" s="338"/>
      <c r="H1011" s="81">
        <v>43973</v>
      </c>
      <c r="I1011" s="338"/>
      <c r="J1011" s="81">
        <v>43973</v>
      </c>
      <c r="K1011" s="338"/>
      <c r="L1011" s="338"/>
      <c r="M1011" s="339"/>
      <c r="N1011" s="340"/>
      <c r="O1011" s="340"/>
    </row>
    <row r="1012" spans="3:15" ht="20.25" hidden="1">
      <c r="C1012" s="337">
        <f t="shared" si="13"/>
        <v>40669</v>
      </c>
      <c r="E1012" s="338"/>
      <c r="F1012" s="338"/>
      <c r="G1012" s="338"/>
      <c r="H1012" s="81">
        <v>43974</v>
      </c>
      <c r="I1012" s="338"/>
      <c r="J1012" s="81">
        <v>43974</v>
      </c>
      <c r="K1012" s="338"/>
      <c r="L1012" s="338"/>
      <c r="M1012" s="339"/>
      <c r="N1012" s="340"/>
      <c r="O1012" s="340"/>
    </row>
    <row r="1013" spans="3:15" ht="20.25" hidden="1">
      <c r="C1013" s="337">
        <f t="shared" si="13"/>
        <v>40670</v>
      </c>
      <c r="E1013" s="338"/>
      <c r="F1013" s="338"/>
      <c r="G1013" s="338"/>
      <c r="H1013" s="81">
        <v>43975</v>
      </c>
      <c r="I1013" s="338"/>
      <c r="J1013" s="81">
        <v>43975</v>
      </c>
      <c r="K1013" s="338"/>
      <c r="L1013" s="338"/>
      <c r="M1013" s="339"/>
      <c r="N1013" s="340"/>
      <c r="O1013" s="340"/>
    </row>
    <row r="1014" spans="3:15" ht="20.25" hidden="1">
      <c r="C1014" s="337">
        <f t="shared" si="13"/>
        <v>40671</v>
      </c>
      <c r="E1014" s="338"/>
      <c r="F1014" s="338"/>
      <c r="G1014" s="338"/>
      <c r="H1014" s="81">
        <v>43976</v>
      </c>
      <c r="I1014" s="338"/>
      <c r="J1014" s="81">
        <v>43976</v>
      </c>
      <c r="K1014" s="338"/>
      <c r="L1014" s="338"/>
      <c r="M1014" s="339"/>
      <c r="N1014" s="340"/>
      <c r="O1014" s="340"/>
    </row>
    <row r="1015" spans="3:15" ht="20.25" hidden="1">
      <c r="C1015" s="337">
        <f t="shared" si="13"/>
        <v>40672</v>
      </c>
      <c r="E1015" s="338"/>
      <c r="F1015" s="338"/>
      <c r="G1015" s="338"/>
      <c r="H1015" s="81">
        <v>43977</v>
      </c>
      <c r="I1015" s="338"/>
      <c r="J1015" s="81">
        <v>43977</v>
      </c>
      <c r="K1015" s="338"/>
      <c r="L1015" s="338"/>
      <c r="M1015" s="339"/>
      <c r="N1015" s="340"/>
      <c r="O1015" s="340"/>
    </row>
    <row r="1016" spans="3:15" ht="20.25" hidden="1">
      <c r="C1016" s="337">
        <f t="shared" si="13"/>
        <v>40673</v>
      </c>
      <c r="E1016" s="338"/>
      <c r="F1016" s="338"/>
      <c r="G1016" s="338"/>
      <c r="H1016" s="81">
        <v>43978</v>
      </c>
      <c r="I1016" s="338"/>
      <c r="J1016" s="81">
        <v>43978</v>
      </c>
      <c r="K1016" s="338"/>
      <c r="L1016" s="338"/>
      <c r="M1016" s="339"/>
      <c r="N1016" s="340"/>
      <c r="O1016" s="340"/>
    </row>
    <row r="1017" spans="3:15" ht="20.25" hidden="1">
      <c r="C1017" s="337">
        <f t="shared" si="13"/>
        <v>40674</v>
      </c>
      <c r="E1017" s="338"/>
      <c r="F1017" s="338"/>
      <c r="G1017" s="338"/>
      <c r="H1017" s="81">
        <v>43979</v>
      </c>
      <c r="I1017" s="338"/>
      <c r="J1017" s="81">
        <v>43979</v>
      </c>
      <c r="K1017" s="338"/>
      <c r="L1017" s="338"/>
      <c r="M1017" s="339"/>
      <c r="N1017" s="340"/>
      <c r="O1017" s="340"/>
    </row>
    <row r="1018" spans="3:15" ht="20.25" hidden="1">
      <c r="C1018" s="337">
        <f t="shared" si="13"/>
        <v>40675</v>
      </c>
      <c r="E1018" s="338"/>
      <c r="F1018" s="338"/>
      <c r="G1018" s="338"/>
      <c r="H1018" s="81">
        <v>43980</v>
      </c>
      <c r="I1018" s="338"/>
      <c r="J1018" s="81">
        <v>43980</v>
      </c>
      <c r="K1018" s="338"/>
      <c r="L1018" s="338"/>
      <c r="M1018" s="339"/>
      <c r="N1018" s="340"/>
      <c r="O1018" s="340"/>
    </row>
    <row r="1019" spans="3:15" ht="20.25" hidden="1">
      <c r="C1019" s="337">
        <f t="shared" si="13"/>
        <v>40676</v>
      </c>
      <c r="E1019" s="338"/>
      <c r="F1019" s="338"/>
      <c r="G1019" s="338"/>
      <c r="H1019" s="81">
        <v>43981</v>
      </c>
      <c r="I1019" s="338"/>
      <c r="J1019" s="81">
        <v>43981</v>
      </c>
      <c r="K1019" s="338"/>
      <c r="L1019" s="338"/>
      <c r="M1019" s="339"/>
      <c r="N1019" s="340"/>
      <c r="O1019" s="340"/>
    </row>
    <row r="1020" spans="3:15" ht="20.25" hidden="1">
      <c r="C1020" s="337">
        <f t="shared" si="13"/>
        <v>40677</v>
      </c>
      <c r="E1020" s="338"/>
      <c r="F1020" s="338"/>
      <c r="G1020" s="338"/>
      <c r="H1020" s="81">
        <v>43982</v>
      </c>
      <c r="I1020" s="338"/>
      <c r="J1020" s="81">
        <v>43982</v>
      </c>
      <c r="K1020" s="338"/>
      <c r="L1020" s="338"/>
      <c r="M1020" s="339"/>
      <c r="N1020" s="340"/>
      <c r="O1020" s="340"/>
    </row>
    <row r="1021" spans="3:15" ht="20.25" hidden="1">
      <c r="C1021" s="337">
        <f t="shared" si="13"/>
        <v>40678</v>
      </c>
      <c r="E1021" s="338"/>
      <c r="F1021" s="338"/>
      <c r="G1021" s="338"/>
      <c r="H1021" s="81">
        <v>43983</v>
      </c>
      <c r="I1021" s="338"/>
      <c r="J1021" s="81">
        <v>43983</v>
      </c>
      <c r="K1021" s="338"/>
      <c r="L1021" s="338"/>
      <c r="M1021" s="339"/>
      <c r="N1021" s="340"/>
      <c r="O1021" s="340"/>
    </row>
    <row r="1022" spans="3:15" ht="20.25" hidden="1">
      <c r="C1022" s="337">
        <f t="shared" si="13"/>
        <v>40679</v>
      </c>
      <c r="E1022" s="338"/>
      <c r="F1022" s="338"/>
      <c r="G1022" s="338"/>
      <c r="H1022" s="81">
        <v>43984</v>
      </c>
      <c r="I1022" s="338"/>
      <c r="J1022" s="81">
        <v>43984</v>
      </c>
      <c r="K1022" s="338"/>
      <c r="L1022" s="338"/>
      <c r="M1022" s="339"/>
      <c r="N1022" s="340"/>
      <c r="O1022" s="340"/>
    </row>
    <row r="1023" spans="3:15" ht="20.25" hidden="1">
      <c r="C1023" s="337">
        <f t="shared" si="13"/>
        <v>40680</v>
      </c>
      <c r="E1023" s="338"/>
      <c r="F1023" s="338"/>
      <c r="G1023" s="338"/>
      <c r="H1023" s="81">
        <v>43985</v>
      </c>
      <c r="I1023" s="338"/>
      <c r="J1023" s="81">
        <v>43985</v>
      </c>
      <c r="K1023" s="338"/>
      <c r="L1023" s="338"/>
      <c r="M1023" s="339"/>
      <c r="N1023" s="340"/>
      <c r="O1023" s="340"/>
    </row>
    <row r="1024" spans="3:15" ht="20.25" hidden="1">
      <c r="C1024" s="337">
        <f t="shared" si="13"/>
        <v>40681</v>
      </c>
      <c r="E1024" s="338"/>
      <c r="F1024" s="338"/>
      <c r="G1024" s="338"/>
      <c r="H1024" s="81">
        <v>43986</v>
      </c>
      <c r="I1024" s="338"/>
      <c r="J1024" s="81">
        <v>43986</v>
      </c>
      <c r="K1024" s="338"/>
      <c r="L1024" s="338"/>
      <c r="M1024" s="339"/>
      <c r="N1024" s="340"/>
      <c r="O1024" s="340"/>
    </row>
    <row r="1025" spans="3:15" ht="20.25" hidden="1">
      <c r="C1025" s="337">
        <f t="shared" si="13"/>
        <v>40682</v>
      </c>
      <c r="E1025" s="338"/>
      <c r="F1025" s="338"/>
      <c r="G1025" s="338"/>
      <c r="H1025" s="81">
        <v>43987</v>
      </c>
      <c r="I1025" s="338"/>
      <c r="J1025" s="81">
        <v>43987</v>
      </c>
      <c r="K1025" s="338"/>
      <c r="L1025" s="338"/>
      <c r="M1025" s="339"/>
      <c r="N1025" s="340"/>
      <c r="O1025" s="340"/>
    </row>
    <row r="1026" spans="3:15" ht="20.25" hidden="1">
      <c r="C1026" s="337">
        <f t="shared" si="13"/>
        <v>40683</v>
      </c>
      <c r="E1026" s="338"/>
      <c r="F1026" s="338"/>
      <c r="G1026" s="338"/>
      <c r="H1026" s="81">
        <v>43988</v>
      </c>
      <c r="I1026" s="338"/>
      <c r="J1026" s="81">
        <v>43988</v>
      </c>
      <c r="K1026" s="338"/>
      <c r="L1026" s="338"/>
      <c r="M1026" s="339"/>
      <c r="N1026" s="340"/>
      <c r="O1026" s="340"/>
    </row>
    <row r="1027" spans="3:15" ht="20.25" hidden="1">
      <c r="C1027" s="337">
        <f t="shared" si="13"/>
        <v>40684</v>
      </c>
      <c r="E1027" s="338"/>
      <c r="F1027" s="338"/>
      <c r="G1027" s="338"/>
      <c r="H1027" s="81">
        <v>43989</v>
      </c>
      <c r="I1027" s="338"/>
      <c r="J1027" s="81">
        <v>43989</v>
      </c>
      <c r="K1027" s="338"/>
      <c r="L1027" s="338"/>
      <c r="M1027" s="339"/>
      <c r="N1027" s="340"/>
      <c r="O1027" s="340"/>
    </row>
    <row r="1028" spans="3:15" ht="20.25" hidden="1">
      <c r="C1028" s="337">
        <f t="shared" si="13"/>
        <v>40685</v>
      </c>
      <c r="E1028" s="338"/>
      <c r="F1028" s="338"/>
      <c r="G1028" s="338"/>
      <c r="H1028" s="81">
        <v>43990</v>
      </c>
      <c r="I1028" s="338"/>
      <c r="J1028" s="81">
        <v>43990</v>
      </c>
      <c r="K1028" s="338"/>
      <c r="L1028" s="338"/>
      <c r="M1028" s="339"/>
      <c r="N1028" s="340"/>
      <c r="O1028" s="340"/>
    </row>
    <row r="1029" spans="3:15" ht="20.25" hidden="1">
      <c r="C1029" s="337">
        <f t="shared" si="13"/>
        <v>40686</v>
      </c>
      <c r="E1029" s="338"/>
      <c r="F1029" s="338"/>
      <c r="G1029" s="338"/>
      <c r="H1029" s="81">
        <v>43991</v>
      </c>
      <c r="I1029" s="338"/>
      <c r="J1029" s="81">
        <v>43991</v>
      </c>
      <c r="K1029" s="338"/>
      <c r="L1029" s="338"/>
      <c r="M1029" s="339"/>
      <c r="N1029" s="340"/>
      <c r="O1029" s="340"/>
    </row>
    <row r="1030" spans="3:15" ht="20.25" hidden="1">
      <c r="C1030" s="337">
        <f t="shared" si="13"/>
        <v>40687</v>
      </c>
      <c r="E1030" s="338"/>
      <c r="F1030" s="338"/>
      <c r="G1030" s="338"/>
      <c r="H1030" s="81">
        <v>43992</v>
      </c>
      <c r="I1030" s="338"/>
      <c r="J1030" s="81">
        <v>43992</v>
      </c>
      <c r="K1030" s="338"/>
      <c r="L1030" s="338"/>
      <c r="M1030" s="339"/>
      <c r="N1030" s="340"/>
      <c r="O1030" s="340"/>
    </row>
    <row r="1031" spans="3:15" ht="20.25" hidden="1">
      <c r="C1031" s="337">
        <f t="shared" si="13"/>
        <v>40688</v>
      </c>
      <c r="E1031" s="338"/>
      <c r="F1031" s="338"/>
      <c r="G1031" s="338"/>
      <c r="H1031" s="81">
        <v>43993</v>
      </c>
      <c r="I1031" s="338"/>
      <c r="J1031" s="81">
        <v>43993</v>
      </c>
      <c r="K1031" s="338"/>
      <c r="L1031" s="338"/>
      <c r="M1031" s="339"/>
      <c r="N1031" s="340"/>
      <c r="O1031" s="340"/>
    </row>
    <row r="1032" spans="3:15" ht="20.25" hidden="1">
      <c r="C1032" s="337">
        <f t="shared" si="13"/>
        <v>40689</v>
      </c>
      <c r="E1032" s="338"/>
      <c r="F1032" s="338"/>
      <c r="G1032" s="338"/>
      <c r="H1032" s="81">
        <v>43994</v>
      </c>
      <c r="I1032" s="338"/>
      <c r="J1032" s="81">
        <v>43994</v>
      </c>
      <c r="K1032" s="338"/>
      <c r="L1032" s="338"/>
      <c r="M1032" s="339"/>
      <c r="N1032" s="340"/>
      <c r="O1032" s="340"/>
    </row>
    <row r="1033" spans="3:15" ht="20.25" hidden="1">
      <c r="C1033" s="337">
        <f t="shared" si="13"/>
        <v>40690</v>
      </c>
      <c r="E1033" s="338"/>
      <c r="F1033" s="338"/>
      <c r="G1033" s="338"/>
      <c r="H1033" s="81">
        <v>43995</v>
      </c>
      <c r="I1033" s="338"/>
      <c r="J1033" s="81">
        <v>43995</v>
      </c>
      <c r="K1033" s="338"/>
      <c r="L1033" s="338"/>
      <c r="M1033" s="339"/>
      <c r="N1033" s="340"/>
      <c r="O1033" s="340"/>
    </row>
    <row r="1034" spans="3:15" ht="20.25" hidden="1">
      <c r="C1034" s="337">
        <f t="shared" si="13"/>
        <v>40691</v>
      </c>
      <c r="E1034" s="338"/>
      <c r="F1034" s="338"/>
      <c r="G1034" s="338"/>
      <c r="H1034" s="81">
        <v>43996</v>
      </c>
      <c r="I1034" s="338"/>
      <c r="J1034" s="81">
        <v>43996</v>
      </c>
      <c r="K1034" s="338"/>
      <c r="L1034" s="338"/>
      <c r="M1034" s="339"/>
      <c r="N1034" s="340"/>
      <c r="O1034" s="340"/>
    </row>
    <row r="1035" spans="3:15" ht="20.25" hidden="1">
      <c r="C1035" s="337">
        <f t="shared" si="13"/>
        <v>40692</v>
      </c>
      <c r="E1035" s="338"/>
      <c r="F1035" s="338"/>
      <c r="G1035" s="338"/>
      <c r="H1035" s="81">
        <v>43997</v>
      </c>
      <c r="I1035" s="338"/>
      <c r="J1035" s="81">
        <v>43997</v>
      </c>
      <c r="K1035" s="338"/>
      <c r="L1035" s="338"/>
      <c r="M1035" s="339"/>
      <c r="N1035" s="340"/>
      <c r="O1035" s="340"/>
    </row>
    <row r="1036" spans="3:15" ht="20.25" hidden="1">
      <c r="C1036" s="337">
        <f t="shared" si="13"/>
        <v>40693</v>
      </c>
      <c r="E1036" s="338"/>
      <c r="F1036" s="338"/>
      <c r="G1036" s="338"/>
      <c r="H1036" s="81">
        <v>43998</v>
      </c>
      <c r="I1036" s="338"/>
      <c r="J1036" s="81">
        <v>43998</v>
      </c>
      <c r="K1036" s="338"/>
      <c r="L1036" s="338"/>
      <c r="M1036" s="339"/>
      <c r="N1036" s="340"/>
      <c r="O1036" s="340"/>
    </row>
    <row r="1037" spans="3:15" ht="20.25" hidden="1">
      <c r="C1037" s="337">
        <f t="shared" si="13"/>
        <v>40694</v>
      </c>
      <c r="E1037" s="338"/>
      <c r="F1037" s="338"/>
      <c r="G1037" s="338"/>
      <c r="H1037" s="81">
        <v>43999</v>
      </c>
      <c r="I1037" s="338"/>
      <c r="J1037" s="81">
        <v>43999</v>
      </c>
      <c r="K1037" s="338"/>
      <c r="L1037" s="338"/>
      <c r="M1037" s="339"/>
      <c r="N1037" s="340"/>
      <c r="O1037" s="340"/>
    </row>
    <row r="1038" spans="3:15" ht="20.25" hidden="1">
      <c r="C1038" s="337">
        <f t="shared" si="13"/>
        <v>40695</v>
      </c>
      <c r="E1038" s="338"/>
      <c r="F1038" s="338"/>
      <c r="G1038" s="338"/>
      <c r="H1038" s="81">
        <v>44000</v>
      </c>
      <c r="I1038" s="338"/>
      <c r="J1038" s="81">
        <v>44000</v>
      </c>
      <c r="K1038" s="338"/>
      <c r="L1038" s="338"/>
      <c r="M1038" s="339"/>
      <c r="N1038" s="340"/>
      <c r="O1038" s="340"/>
    </row>
    <row r="1039" spans="3:15" ht="20.25" hidden="1">
      <c r="C1039" s="337">
        <f t="shared" si="13"/>
        <v>40696</v>
      </c>
      <c r="E1039" s="338"/>
      <c r="F1039" s="338"/>
      <c r="G1039" s="338"/>
      <c r="H1039" s="81">
        <v>44001</v>
      </c>
      <c r="I1039" s="338"/>
      <c r="J1039" s="81">
        <v>44001</v>
      </c>
      <c r="K1039" s="338"/>
      <c r="L1039" s="338"/>
      <c r="M1039" s="339"/>
      <c r="N1039" s="340"/>
      <c r="O1039" s="340"/>
    </row>
    <row r="1040" spans="3:15" ht="20.25" hidden="1">
      <c r="C1040" s="337">
        <f t="shared" si="13"/>
        <v>40697</v>
      </c>
      <c r="E1040" s="338"/>
      <c r="F1040" s="338"/>
      <c r="G1040" s="338"/>
      <c r="H1040" s="81">
        <v>44002</v>
      </c>
      <c r="I1040" s="338"/>
      <c r="J1040" s="81">
        <v>44002</v>
      </c>
      <c r="K1040" s="338"/>
      <c r="L1040" s="338"/>
      <c r="M1040" s="339"/>
      <c r="N1040" s="340"/>
      <c r="O1040" s="340"/>
    </row>
    <row r="1041" spans="3:15" ht="20.25" hidden="1">
      <c r="C1041" s="337">
        <f t="shared" si="13"/>
        <v>40698</v>
      </c>
      <c r="E1041" s="338"/>
      <c r="F1041" s="338"/>
      <c r="G1041" s="338"/>
      <c r="H1041" s="81">
        <v>44003</v>
      </c>
      <c r="I1041" s="338"/>
      <c r="J1041" s="81">
        <v>44003</v>
      </c>
      <c r="K1041" s="338"/>
      <c r="L1041" s="338"/>
      <c r="M1041" s="339"/>
      <c r="N1041" s="340"/>
      <c r="O1041" s="340"/>
    </row>
    <row r="1042" spans="3:15" ht="20.25" hidden="1">
      <c r="C1042" s="337">
        <f t="shared" si="13"/>
        <v>40699</v>
      </c>
      <c r="E1042" s="338"/>
      <c r="F1042" s="338"/>
      <c r="G1042" s="338"/>
      <c r="H1042" s="81">
        <v>44004</v>
      </c>
      <c r="I1042" s="338"/>
      <c r="J1042" s="81">
        <v>44004</v>
      </c>
      <c r="K1042" s="338"/>
      <c r="L1042" s="338"/>
      <c r="M1042" s="339"/>
      <c r="N1042" s="340"/>
      <c r="O1042" s="340"/>
    </row>
    <row r="1043" spans="3:15" ht="20.25" hidden="1">
      <c r="C1043" s="337">
        <f t="shared" si="13"/>
        <v>40700</v>
      </c>
      <c r="E1043" s="338"/>
      <c r="F1043" s="338"/>
      <c r="G1043" s="338"/>
      <c r="H1043" s="81">
        <v>44005</v>
      </c>
      <c r="I1043" s="338"/>
      <c r="J1043" s="81">
        <v>44005</v>
      </c>
      <c r="K1043" s="338"/>
      <c r="L1043" s="338"/>
      <c r="M1043" s="339"/>
      <c r="N1043" s="340"/>
      <c r="O1043" s="340"/>
    </row>
    <row r="1044" spans="3:15" ht="20.25" hidden="1">
      <c r="C1044" s="337">
        <f t="shared" si="13"/>
        <v>40701</v>
      </c>
      <c r="E1044" s="338"/>
      <c r="F1044" s="338"/>
      <c r="G1044" s="338"/>
      <c r="H1044" s="81">
        <v>44006</v>
      </c>
      <c r="I1044" s="338"/>
      <c r="J1044" s="81">
        <v>44006</v>
      </c>
      <c r="K1044" s="338"/>
      <c r="L1044" s="338"/>
      <c r="M1044" s="339"/>
      <c r="N1044" s="340"/>
      <c r="O1044" s="340"/>
    </row>
    <row r="1045" spans="3:15" ht="20.25" hidden="1">
      <c r="C1045" s="337">
        <f t="shared" si="13"/>
        <v>40702</v>
      </c>
      <c r="E1045" s="338"/>
      <c r="F1045" s="338"/>
      <c r="G1045" s="338"/>
      <c r="H1045" s="81">
        <v>44007</v>
      </c>
      <c r="I1045" s="338"/>
      <c r="J1045" s="81">
        <v>44007</v>
      </c>
      <c r="K1045" s="338"/>
      <c r="L1045" s="338"/>
      <c r="M1045" s="339"/>
      <c r="N1045" s="340"/>
      <c r="O1045" s="340"/>
    </row>
    <row r="1046" spans="3:15" ht="20.25" hidden="1">
      <c r="C1046" s="337">
        <f t="shared" si="13"/>
        <v>40703</v>
      </c>
      <c r="E1046" s="338"/>
      <c r="F1046" s="338"/>
      <c r="G1046" s="338"/>
      <c r="H1046" s="81">
        <v>44008</v>
      </c>
      <c r="I1046" s="338"/>
      <c r="J1046" s="81">
        <v>44008</v>
      </c>
      <c r="K1046" s="338"/>
      <c r="L1046" s="338"/>
      <c r="M1046" s="339"/>
      <c r="N1046" s="340"/>
      <c r="O1046" s="340"/>
    </row>
    <row r="1047" spans="3:15" ht="20.25" hidden="1">
      <c r="C1047" s="337">
        <f t="shared" si="13"/>
        <v>40704</v>
      </c>
      <c r="E1047" s="338"/>
      <c r="F1047" s="338"/>
      <c r="G1047" s="338"/>
      <c r="H1047" s="81">
        <v>44009</v>
      </c>
      <c r="I1047" s="338"/>
      <c r="J1047" s="81">
        <v>44009</v>
      </c>
      <c r="K1047" s="338"/>
      <c r="L1047" s="338"/>
      <c r="M1047" s="339"/>
      <c r="N1047" s="340"/>
      <c r="O1047" s="340"/>
    </row>
    <row r="1048" spans="3:15" ht="20.25" hidden="1">
      <c r="C1048" s="337">
        <f t="shared" si="13"/>
        <v>40705</v>
      </c>
      <c r="E1048" s="338"/>
      <c r="F1048" s="338"/>
      <c r="G1048" s="338"/>
      <c r="H1048" s="81">
        <v>44010</v>
      </c>
      <c r="I1048" s="338"/>
      <c r="J1048" s="81">
        <v>44010</v>
      </c>
      <c r="K1048" s="338"/>
      <c r="L1048" s="338"/>
      <c r="M1048" s="339"/>
      <c r="N1048" s="340"/>
      <c r="O1048" s="340"/>
    </row>
    <row r="1049" spans="3:15" ht="20.25" hidden="1">
      <c r="C1049" s="337">
        <f t="shared" si="13"/>
        <v>40706</v>
      </c>
      <c r="E1049" s="338"/>
      <c r="F1049" s="338"/>
      <c r="G1049" s="338"/>
      <c r="H1049" s="81">
        <v>44011</v>
      </c>
      <c r="I1049" s="338"/>
      <c r="J1049" s="81">
        <v>44011</v>
      </c>
      <c r="K1049" s="338"/>
      <c r="L1049" s="338"/>
      <c r="M1049" s="339"/>
      <c r="N1049" s="340"/>
      <c r="O1049" s="340"/>
    </row>
    <row r="1050" spans="3:15" ht="20.25" hidden="1">
      <c r="C1050" s="337">
        <f t="shared" si="13"/>
        <v>40707</v>
      </c>
      <c r="E1050" s="338"/>
      <c r="F1050" s="338"/>
      <c r="G1050" s="338"/>
      <c r="H1050" s="81">
        <v>44012</v>
      </c>
      <c r="I1050" s="338"/>
      <c r="J1050" s="81">
        <v>44012</v>
      </c>
      <c r="K1050" s="338"/>
      <c r="L1050" s="338"/>
      <c r="M1050" s="339"/>
      <c r="N1050" s="340"/>
      <c r="O1050" s="340"/>
    </row>
    <row r="1051" spans="3:15" ht="20.25" hidden="1">
      <c r="C1051" s="337">
        <f t="shared" si="13"/>
        <v>40708</v>
      </c>
      <c r="E1051" s="338"/>
      <c r="F1051" s="338"/>
      <c r="G1051" s="338"/>
      <c r="H1051" s="81">
        <v>44013</v>
      </c>
      <c r="I1051" s="338"/>
      <c r="J1051" s="81">
        <v>44013</v>
      </c>
      <c r="K1051" s="338"/>
      <c r="L1051" s="338"/>
      <c r="M1051" s="339"/>
      <c r="N1051" s="340"/>
      <c r="O1051" s="340"/>
    </row>
    <row r="1052" spans="3:15" ht="20.25" hidden="1">
      <c r="C1052" s="337">
        <f t="shared" si="13"/>
        <v>40709</v>
      </c>
      <c r="E1052" s="338"/>
      <c r="F1052" s="338"/>
      <c r="G1052" s="338"/>
      <c r="H1052" s="81">
        <v>44014</v>
      </c>
      <c r="I1052" s="338"/>
      <c r="J1052" s="81">
        <v>44014</v>
      </c>
      <c r="K1052" s="338"/>
      <c r="L1052" s="338"/>
      <c r="M1052" s="339"/>
      <c r="N1052" s="340"/>
      <c r="O1052" s="340"/>
    </row>
    <row r="1053" spans="3:15" ht="20.25" hidden="1">
      <c r="C1053" s="337">
        <f t="shared" si="13"/>
        <v>40710</v>
      </c>
      <c r="E1053" s="338"/>
      <c r="F1053" s="338"/>
      <c r="G1053" s="338"/>
      <c r="H1053" s="81">
        <v>44015</v>
      </c>
      <c r="I1053" s="338"/>
      <c r="J1053" s="81">
        <v>44015</v>
      </c>
      <c r="K1053" s="338"/>
      <c r="L1053" s="338"/>
      <c r="M1053" s="339"/>
      <c r="N1053" s="340"/>
      <c r="O1053" s="340"/>
    </row>
    <row r="1054" spans="3:15" ht="20.25" hidden="1">
      <c r="C1054" s="337">
        <f t="shared" si="13"/>
        <v>40711</v>
      </c>
      <c r="E1054" s="338"/>
      <c r="F1054" s="338"/>
      <c r="G1054" s="338"/>
      <c r="H1054" s="81">
        <v>44016</v>
      </c>
      <c r="I1054" s="338"/>
      <c r="J1054" s="81">
        <v>44016</v>
      </c>
      <c r="K1054" s="338"/>
      <c r="L1054" s="338"/>
      <c r="M1054" s="339"/>
      <c r="N1054" s="340"/>
      <c r="O1054" s="340"/>
    </row>
    <row r="1055" spans="3:15" ht="20.25" hidden="1">
      <c r="C1055" s="337">
        <f t="shared" ref="C1055:C1118" si="14">+C1054+1</f>
        <v>40712</v>
      </c>
      <c r="E1055" s="338"/>
      <c r="F1055" s="338"/>
      <c r="G1055" s="338"/>
      <c r="H1055" s="81">
        <v>44017</v>
      </c>
      <c r="I1055" s="338"/>
      <c r="J1055" s="81">
        <v>44017</v>
      </c>
      <c r="K1055" s="338"/>
      <c r="L1055" s="338"/>
      <c r="M1055" s="339"/>
      <c r="N1055" s="340"/>
      <c r="O1055" s="340"/>
    </row>
    <row r="1056" spans="3:15" ht="20.25" hidden="1">
      <c r="C1056" s="337">
        <f t="shared" si="14"/>
        <v>40713</v>
      </c>
      <c r="E1056" s="338"/>
      <c r="F1056" s="338"/>
      <c r="G1056" s="338"/>
      <c r="H1056" s="81">
        <v>44018</v>
      </c>
      <c r="I1056" s="338"/>
      <c r="J1056" s="81">
        <v>44018</v>
      </c>
      <c r="K1056" s="338"/>
      <c r="L1056" s="338"/>
      <c r="M1056" s="339"/>
      <c r="N1056" s="340"/>
      <c r="O1056" s="340"/>
    </row>
    <row r="1057" spans="3:15" ht="20.25" hidden="1">
      <c r="C1057" s="337">
        <f t="shared" si="14"/>
        <v>40714</v>
      </c>
      <c r="E1057" s="338"/>
      <c r="F1057" s="338"/>
      <c r="G1057" s="338"/>
      <c r="H1057" s="81">
        <v>44019</v>
      </c>
      <c r="I1057" s="338"/>
      <c r="J1057" s="81">
        <v>44019</v>
      </c>
      <c r="K1057" s="338"/>
      <c r="L1057" s="338"/>
      <c r="M1057" s="339"/>
      <c r="N1057" s="340"/>
      <c r="O1057" s="340"/>
    </row>
    <row r="1058" spans="3:15" ht="20.25" hidden="1">
      <c r="C1058" s="337">
        <f t="shared" si="14"/>
        <v>40715</v>
      </c>
      <c r="E1058" s="338"/>
      <c r="F1058" s="338"/>
      <c r="G1058" s="338"/>
      <c r="H1058" s="81">
        <v>44020</v>
      </c>
      <c r="I1058" s="338"/>
      <c r="J1058" s="81">
        <v>44020</v>
      </c>
      <c r="K1058" s="338"/>
      <c r="L1058" s="338"/>
      <c r="M1058" s="339"/>
      <c r="N1058" s="340"/>
      <c r="O1058" s="340"/>
    </row>
    <row r="1059" spans="3:15" ht="20.25" hidden="1">
      <c r="C1059" s="337">
        <f t="shared" si="14"/>
        <v>40716</v>
      </c>
      <c r="E1059" s="338"/>
      <c r="F1059" s="338"/>
      <c r="G1059" s="338"/>
      <c r="H1059" s="81">
        <v>44021</v>
      </c>
      <c r="I1059" s="338"/>
      <c r="J1059" s="81">
        <v>44021</v>
      </c>
      <c r="K1059" s="338"/>
      <c r="L1059" s="338"/>
      <c r="M1059" s="339"/>
      <c r="N1059" s="340"/>
      <c r="O1059" s="340"/>
    </row>
    <row r="1060" spans="3:15" ht="20.25" hidden="1">
      <c r="C1060" s="337">
        <f t="shared" si="14"/>
        <v>40717</v>
      </c>
      <c r="E1060" s="338"/>
      <c r="F1060" s="338"/>
      <c r="G1060" s="338"/>
      <c r="H1060" s="81">
        <v>44022</v>
      </c>
      <c r="I1060" s="338"/>
      <c r="J1060" s="81">
        <v>44022</v>
      </c>
      <c r="K1060" s="338"/>
      <c r="L1060" s="338"/>
      <c r="M1060" s="339"/>
      <c r="N1060" s="340"/>
      <c r="O1060" s="340"/>
    </row>
    <row r="1061" spans="3:15" ht="20.25" hidden="1">
      <c r="C1061" s="337">
        <f t="shared" si="14"/>
        <v>40718</v>
      </c>
      <c r="E1061" s="338"/>
      <c r="F1061" s="338"/>
      <c r="G1061" s="338"/>
      <c r="H1061" s="81">
        <v>44023</v>
      </c>
      <c r="I1061" s="338"/>
      <c r="J1061" s="81">
        <v>44023</v>
      </c>
      <c r="K1061" s="338"/>
      <c r="L1061" s="338"/>
      <c r="M1061" s="339"/>
      <c r="N1061" s="340"/>
      <c r="O1061" s="340"/>
    </row>
    <row r="1062" spans="3:15" ht="20.25" hidden="1">
      <c r="C1062" s="337">
        <f t="shared" si="14"/>
        <v>40719</v>
      </c>
      <c r="E1062" s="338"/>
      <c r="F1062" s="338"/>
      <c r="G1062" s="338"/>
      <c r="H1062" s="81">
        <v>44024</v>
      </c>
      <c r="I1062" s="338"/>
      <c r="J1062" s="81">
        <v>44024</v>
      </c>
      <c r="K1062" s="338"/>
      <c r="L1062" s="338"/>
      <c r="M1062" s="339"/>
      <c r="N1062" s="340"/>
      <c r="O1062" s="340"/>
    </row>
    <row r="1063" spans="3:15" ht="20.25" hidden="1">
      <c r="C1063" s="337">
        <f t="shared" si="14"/>
        <v>40720</v>
      </c>
      <c r="E1063" s="338"/>
      <c r="F1063" s="338"/>
      <c r="G1063" s="338"/>
      <c r="H1063" s="81">
        <v>44025</v>
      </c>
      <c r="I1063" s="338"/>
      <c r="J1063" s="81">
        <v>44025</v>
      </c>
      <c r="K1063" s="338"/>
      <c r="L1063" s="338"/>
      <c r="M1063" s="339"/>
      <c r="N1063" s="340"/>
      <c r="O1063" s="340"/>
    </row>
    <row r="1064" spans="3:15" ht="20.25" hidden="1">
      <c r="C1064" s="337">
        <f t="shared" si="14"/>
        <v>40721</v>
      </c>
      <c r="E1064" s="338"/>
      <c r="F1064" s="338"/>
      <c r="G1064" s="338"/>
      <c r="H1064" s="81">
        <v>44026</v>
      </c>
      <c r="I1064" s="338"/>
      <c r="J1064" s="81">
        <v>44026</v>
      </c>
      <c r="K1064" s="338"/>
      <c r="L1064" s="338"/>
      <c r="M1064" s="339"/>
      <c r="N1064" s="340"/>
      <c r="O1064" s="340"/>
    </row>
    <row r="1065" spans="3:15" ht="20.25" hidden="1">
      <c r="C1065" s="337">
        <f t="shared" si="14"/>
        <v>40722</v>
      </c>
      <c r="E1065" s="338"/>
      <c r="F1065" s="338"/>
      <c r="G1065" s="338"/>
      <c r="H1065" s="81">
        <v>44027</v>
      </c>
      <c r="I1065" s="338"/>
      <c r="J1065" s="81">
        <v>44027</v>
      </c>
      <c r="K1065" s="338"/>
      <c r="L1065" s="338"/>
      <c r="M1065" s="339"/>
      <c r="N1065" s="340"/>
      <c r="O1065" s="340"/>
    </row>
    <row r="1066" spans="3:15" ht="20.25" hidden="1">
      <c r="C1066" s="337">
        <f t="shared" si="14"/>
        <v>40723</v>
      </c>
      <c r="E1066" s="338"/>
      <c r="F1066" s="338"/>
      <c r="G1066" s="338"/>
      <c r="H1066" s="81">
        <v>44028</v>
      </c>
      <c r="I1066" s="338"/>
      <c r="J1066" s="81">
        <v>44028</v>
      </c>
      <c r="K1066" s="338"/>
      <c r="L1066" s="338"/>
      <c r="M1066" s="339"/>
      <c r="N1066" s="340"/>
      <c r="O1066" s="340"/>
    </row>
    <row r="1067" spans="3:15" ht="20.25" hidden="1">
      <c r="C1067" s="337">
        <f t="shared" si="14"/>
        <v>40724</v>
      </c>
      <c r="E1067" s="338"/>
      <c r="F1067" s="338"/>
      <c r="G1067" s="338"/>
      <c r="H1067" s="81">
        <v>44029</v>
      </c>
      <c r="I1067" s="338"/>
      <c r="J1067" s="81">
        <v>44029</v>
      </c>
      <c r="K1067" s="338"/>
      <c r="L1067" s="338"/>
      <c r="M1067" s="339"/>
      <c r="N1067" s="340"/>
      <c r="O1067" s="340"/>
    </row>
    <row r="1068" spans="3:15" ht="20.25" hidden="1">
      <c r="C1068" s="337">
        <f t="shared" si="14"/>
        <v>40725</v>
      </c>
      <c r="E1068" s="338"/>
      <c r="F1068" s="338"/>
      <c r="G1068" s="338"/>
      <c r="H1068" s="81">
        <v>44030</v>
      </c>
      <c r="I1068" s="338"/>
      <c r="J1068" s="81">
        <v>44030</v>
      </c>
      <c r="K1068" s="338"/>
      <c r="L1068" s="338"/>
      <c r="M1068" s="339"/>
      <c r="N1068" s="340"/>
      <c r="O1068" s="340"/>
    </row>
    <row r="1069" spans="3:15" ht="20.25" hidden="1">
      <c r="C1069" s="337">
        <f t="shared" si="14"/>
        <v>40726</v>
      </c>
      <c r="E1069" s="338"/>
      <c r="F1069" s="338"/>
      <c r="G1069" s="338"/>
      <c r="H1069" s="81">
        <v>44031</v>
      </c>
      <c r="I1069" s="338"/>
      <c r="J1069" s="81">
        <v>44031</v>
      </c>
      <c r="K1069" s="338"/>
      <c r="L1069" s="338"/>
      <c r="M1069" s="339"/>
      <c r="N1069" s="340"/>
      <c r="O1069" s="340"/>
    </row>
    <row r="1070" spans="3:15" ht="20.25" hidden="1">
      <c r="C1070" s="337">
        <f t="shared" si="14"/>
        <v>40727</v>
      </c>
      <c r="E1070" s="338"/>
      <c r="F1070" s="338"/>
      <c r="G1070" s="338"/>
      <c r="H1070" s="81">
        <v>44032</v>
      </c>
      <c r="I1070" s="338"/>
      <c r="J1070" s="81">
        <v>44032</v>
      </c>
      <c r="K1070" s="338"/>
      <c r="L1070" s="338"/>
      <c r="M1070" s="339"/>
      <c r="N1070" s="340"/>
      <c r="O1070" s="340"/>
    </row>
    <row r="1071" spans="3:15" ht="20.25" hidden="1">
      <c r="C1071" s="337">
        <f t="shared" si="14"/>
        <v>40728</v>
      </c>
      <c r="E1071" s="338"/>
      <c r="F1071" s="338"/>
      <c r="G1071" s="338"/>
      <c r="H1071" s="81">
        <v>44033</v>
      </c>
      <c r="I1071" s="338"/>
      <c r="J1071" s="81">
        <v>44033</v>
      </c>
      <c r="K1071" s="338"/>
      <c r="L1071" s="338"/>
      <c r="M1071" s="339"/>
      <c r="N1071" s="340"/>
      <c r="O1071" s="340"/>
    </row>
    <row r="1072" spans="3:15" ht="20.25" hidden="1">
      <c r="C1072" s="337">
        <f t="shared" si="14"/>
        <v>40729</v>
      </c>
      <c r="E1072" s="338"/>
      <c r="F1072" s="338"/>
      <c r="G1072" s="338"/>
      <c r="H1072" s="81">
        <v>44034</v>
      </c>
      <c r="I1072" s="338"/>
      <c r="J1072" s="81">
        <v>44034</v>
      </c>
      <c r="K1072" s="338"/>
      <c r="L1072" s="338"/>
      <c r="M1072" s="339"/>
      <c r="N1072" s="340"/>
      <c r="O1072" s="340"/>
    </row>
    <row r="1073" spans="3:15" ht="20.25" hidden="1">
      <c r="C1073" s="337">
        <f t="shared" si="14"/>
        <v>40730</v>
      </c>
      <c r="E1073" s="338"/>
      <c r="F1073" s="338"/>
      <c r="G1073" s="338"/>
      <c r="H1073" s="81">
        <v>44035</v>
      </c>
      <c r="I1073" s="338"/>
      <c r="J1073" s="81">
        <v>44035</v>
      </c>
      <c r="K1073" s="338"/>
      <c r="L1073" s="338"/>
      <c r="M1073" s="339"/>
      <c r="N1073" s="340"/>
      <c r="O1073" s="340"/>
    </row>
    <row r="1074" spans="3:15" ht="20.25" hidden="1">
      <c r="C1074" s="337">
        <f t="shared" si="14"/>
        <v>40731</v>
      </c>
      <c r="E1074" s="338"/>
      <c r="F1074" s="338"/>
      <c r="G1074" s="338"/>
      <c r="H1074" s="81">
        <v>44036</v>
      </c>
      <c r="I1074" s="338"/>
      <c r="J1074" s="81">
        <v>44036</v>
      </c>
      <c r="K1074" s="338"/>
      <c r="L1074" s="338"/>
      <c r="M1074" s="339"/>
      <c r="N1074" s="340"/>
      <c r="O1074" s="340"/>
    </row>
    <row r="1075" spans="3:15" ht="20.25" hidden="1">
      <c r="C1075" s="337">
        <f t="shared" si="14"/>
        <v>40732</v>
      </c>
      <c r="E1075" s="338"/>
      <c r="F1075" s="338"/>
      <c r="G1075" s="338"/>
      <c r="H1075" s="81">
        <v>44037</v>
      </c>
      <c r="I1075" s="338"/>
      <c r="J1075" s="81">
        <v>44037</v>
      </c>
      <c r="K1075" s="338"/>
      <c r="L1075" s="338"/>
      <c r="M1075" s="339"/>
      <c r="N1075" s="340"/>
      <c r="O1075" s="340"/>
    </row>
    <row r="1076" spans="3:15" ht="20.25" hidden="1">
      <c r="C1076" s="337">
        <f t="shared" si="14"/>
        <v>40733</v>
      </c>
      <c r="E1076" s="338"/>
      <c r="F1076" s="338"/>
      <c r="G1076" s="338"/>
      <c r="H1076" s="81">
        <v>44038</v>
      </c>
      <c r="I1076" s="338"/>
      <c r="J1076" s="81">
        <v>44038</v>
      </c>
      <c r="K1076" s="338"/>
      <c r="L1076" s="338"/>
      <c r="M1076" s="339"/>
      <c r="N1076" s="340"/>
      <c r="O1076" s="340"/>
    </row>
    <row r="1077" spans="3:15" ht="20.25" hidden="1">
      <c r="C1077" s="337">
        <f t="shared" si="14"/>
        <v>40734</v>
      </c>
      <c r="E1077" s="338"/>
      <c r="F1077" s="338"/>
      <c r="G1077" s="338"/>
      <c r="H1077" s="81">
        <v>44039</v>
      </c>
      <c r="I1077" s="338"/>
      <c r="J1077" s="81">
        <v>44039</v>
      </c>
      <c r="K1077" s="338"/>
      <c r="L1077" s="338"/>
      <c r="M1077" s="339"/>
      <c r="N1077" s="340"/>
      <c r="O1077" s="340"/>
    </row>
    <row r="1078" spans="3:15" ht="20.25" hidden="1">
      <c r="C1078" s="337">
        <f t="shared" si="14"/>
        <v>40735</v>
      </c>
      <c r="E1078" s="338"/>
      <c r="F1078" s="338"/>
      <c r="G1078" s="338"/>
      <c r="H1078" s="81">
        <v>44040</v>
      </c>
      <c r="I1078" s="338"/>
      <c r="J1078" s="81">
        <v>44040</v>
      </c>
      <c r="K1078" s="338"/>
      <c r="L1078" s="338"/>
      <c r="M1078" s="339"/>
      <c r="N1078" s="340"/>
      <c r="O1078" s="340"/>
    </row>
    <row r="1079" spans="3:15" ht="20.25" hidden="1">
      <c r="C1079" s="337">
        <f t="shared" si="14"/>
        <v>40736</v>
      </c>
      <c r="E1079" s="338"/>
      <c r="F1079" s="338"/>
      <c r="G1079" s="338"/>
      <c r="H1079" s="81">
        <v>44041</v>
      </c>
      <c r="I1079" s="338"/>
      <c r="J1079" s="81">
        <v>44041</v>
      </c>
      <c r="K1079" s="338"/>
      <c r="L1079" s="338"/>
      <c r="M1079" s="339"/>
      <c r="N1079" s="340"/>
      <c r="O1079" s="340"/>
    </row>
    <row r="1080" spans="3:15" ht="20.25" hidden="1">
      <c r="C1080" s="337">
        <f t="shared" si="14"/>
        <v>40737</v>
      </c>
      <c r="E1080" s="338"/>
      <c r="F1080" s="338"/>
      <c r="G1080" s="338"/>
      <c r="H1080" s="81">
        <v>44042</v>
      </c>
      <c r="I1080" s="338"/>
      <c r="J1080" s="81">
        <v>44042</v>
      </c>
      <c r="K1080" s="338"/>
      <c r="L1080" s="338"/>
      <c r="M1080" s="339"/>
      <c r="N1080" s="340"/>
      <c r="O1080" s="340"/>
    </row>
    <row r="1081" spans="3:15" ht="20.25" hidden="1">
      <c r="C1081" s="337">
        <f t="shared" si="14"/>
        <v>40738</v>
      </c>
      <c r="E1081" s="338"/>
      <c r="F1081" s="338"/>
      <c r="G1081" s="338"/>
      <c r="H1081" s="81">
        <v>44043</v>
      </c>
      <c r="I1081" s="338"/>
      <c r="J1081" s="81">
        <v>44043</v>
      </c>
      <c r="K1081" s="338"/>
      <c r="L1081" s="338"/>
      <c r="M1081" s="339"/>
      <c r="N1081" s="340"/>
      <c r="O1081" s="340"/>
    </row>
    <row r="1082" spans="3:15" ht="20.25" hidden="1">
      <c r="C1082" s="337">
        <f t="shared" si="14"/>
        <v>40739</v>
      </c>
      <c r="E1082" s="338"/>
      <c r="F1082" s="338"/>
      <c r="G1082" s="338"/>
      <c r="H1082" s="81">
        <v>44044</v>
      </c>
      <c r="I1082" s="338"/>
      <c r="J1082" s="81">
        <v>44044</v>
      </c>
      <c r="K1082" s="338"/>
      <c r="L1082" s="338"/>
      <c r="M1082" s="339"/>
      <c r="N1082" s="340"/>
      <c r="O1082" s="340"/>
    </row>
    <row r="1083" spans="3:15" ht="20.25" hidden="1">
      <c r="C1083" s="337">
        <f t="shared" si="14"/>
        <v>40740</v>
      </c>
      <c r="E1083" s="338"/>
      <c r="F1083" s="338"/>
      <c r="G1083" s="338"/>
      <c r="H1083" s="81">
        <v>44045</v>
      </c>
      <c r="I1083" s="338"/>
      <c r="J1083" s="81">
        <v>44045</v>
      </c>
      <c r="K1083" s="338"/>
      <c r="L1083" s="338"/>
      <c r="M1083" s="339"/>
      <c r="N1083" s="340"/>
      <c r="O1083" s="340"/>
    </row>
    <row r="1084" spans="3:15" ht="20.25" hidden="1">
      <c r="C1084" s="337">
        <f t="shared" si="14"/>
        <v>40741</v>
      </c>
      <c r="E1084" s="338"/>
      <c r="F1084" s="338"/>
      <c r="G1084" s="338"/>
      <c r="H1084" s="81">
        <v>44046</v>
      </c>
      <c r="I1084" s="338"/>
      <c r="J1084" s="81">
        <v>44046</v>
      </c>
      <c r="K1084" s="338"/>
      <c r="L1084" s="338"/>
      <c r="M1084" s="339"/>
      <c r="N1084" s="340"/>
      <c r="O1084" s="340"/>
    </row>
    <row r="1085" spans="3:15" ht="20.25" hidden="1">
      <c r="C1085" s="337">
        <f t="shared" si="14"/>
        <v>40742</v>
      </c>
      <c r="E1085" s="338"/>
      <c r="F1085" s="338"/>
      <c r="G1085" s="338"/>
      <c r="H1085" s="81">
        <v>44047</v>
      </c>
      <c r="I1085" s="338"/>
      <c r="J1085" s="81">
        <v>44047</v>
      </c>
      <c r="K1085" s="338"/>
      <c r="L1085" s="338"/>
      <c r="M1085" s="339"/>
      <c r="N1085" s="340"/>
      <c r="O1085" s="340"/>
    </row>
    <row r="1086" spans="3:15" ht="20.25" hidden="1">
      <c r="C1086" s="337">
        <f t="shared" si="14"/>
        <v>40743</v>
      </c>
      <c r="E1086" s="338"/>
      <c r="F1086" s="338"/>
      <c r="G1086" s="338"/>
      <c r="H1086" s="81">
        <v>44048</v>
      </c>
      <c r="I1086" s="338"/>
      <c r="J1086" s="81">
        <v>44048</v>
      </c>
      <c r="K1086" s="338"/>
      <c r="L1086" s="338"/>
      <c r="M1086" s="339"/>
      <c r="N1086" s="340"/>
      <c r="O1086" s="340"/>
    </row>
    <row r="1087" spans="3:15" ht="20.25" hidden="1">
      <c r="C1087" s="337">
        <f t="shared" si="14"/>
        <v>40744</v>
      </c>
      <c r="E1087" s="338"/>
      <c r="F1087" s="338"/>
      <c r="G1087" s="338"/>
      <c r="H1087" s="81">
        <v>44049</v>
      </c>
      <c r="I1087" s="338"/>
      <c r="J1087" s="81">
        <v>44049</v>
      </c>
      <c r="K1087" s="338"/>
      <c r="L1087" s="338"/>
      <c r="M1087" s="339"/>
      <c r="N1087" s="340"/>
      <c r="O1087" s="340"/>
    </row>
    <row r="1088" spans="3:15" ht="20.25" hidden="1">
      <c r="C1088" s="337">
        <f t="shared" si="14"/>
        <v>40745</v>
      </c>
      <c r="E1088" s="338"/>
      <c r="F1088" s="338"/>
      <c r="G1088" s="338"/>
      <c r="H1088" s="81">
        <v>44050</v>
      </c>
      <c r="I1088" s="338"/>
      <c r="J1088" s="81">
        <v>44050</v>
      </c>
      <c r="K1088" s="338"/>
      <c r="L1088" s="338"/>
      <c r="M1088" s="339"/>
      <c r="N1088" s="340"/>
      <c r="O1088" s="340"/>
    </row>
    <row r="1089" spans="3:15" ht="20.25" hidden="1">
      <c r="C1089" s="337">
        <f t="shared" si="14"/>
        <v>40746</v>
      </c>
      <c r="E1089" s="338"/>
      <c r="F1089" s="338"/>
      <c r="G1089" s="338"/>
      <c r="H1089" s="81">
        <v>44051</v>
      </c>
      <c r="I1089" s="338"/>
      <c r="J1089" s="81">
        <v>44051</v>
      </c>
      <c r="K1089" s="338"/>
      <c r="L1089" s="338"/>
      <c r="M1089" s="339"/>
      <c r="N1089" s="340"/>
      <c r="O1089" s="340"/>
    </row>
    <row r="1090" spans="3:15" ht="20.25" hidden="1">
      <c r="C1090" s="337">
        <f t="shared" si="14"/>
        <v>40747</v>
      </c>
      <c r="E1090" s="338"/>
      <c r="F1090" s="338"/>
      <c r="G1090" s="338"/>
      <c r="H1090" s="81">
        <v>44052</v>
      </c>
      <c r="I1090" s="338"/>
      <c r="J1090" s="81">
        <v>44052</v>
      </c>
      <c r="K1090" s="338"/>
      <c r="L1090" s="338"/>
      <c r="M1090" s="339"/>
      <c r="N1090" s="340"/>
      <c r="O1090" s="340"/>
    </row>
    <row r="1091" spans="3:15" ht="20.25" hidden="1">
      <c r="C1091" s="337">
        <f t="shared" si="14"/>
        <v>40748</v>
      </c>
      <c r="E1091" s="338"/>
      <c r="F1091" s="338"/>
      <c r="G1091" s="338"/>
      <c r="H1091" s="81">
        <v>44053</v>
      </c>
      <c r="I1091" s="338"/>
      <c r="J1091" s="81">
        <v>44053</v>
      </c>
      <c r="K1091" s="338"/>
      <c r="L1091" s="338"/>
      <c r="M1091" s="339"/>
      <c r="N1091" s="340"/>
      <c r="O1091" s="340"/>
    </row>
    <row r="1092" spans="3:15" ht="20.25" hidden="1">
      <c r="C1092" s="337">
        <f t="shared" si="14"/>
        <v>40749</v>
      </c>
      <c r="E1092" s="338"/>
      <c r="F1092" s="338"/>
      <c r="G1092" s="338"/>
      <c r="H1092" s="81">
        <v>44054</v>
      </c>
      <c r="I1092" s="338"/>
      <c r="J1092" s="81">
        <v>44054</v>
      </c>
      <c r="K1092" s="338"/>
      <c r="L1092" s="338"/>
      <c r="M1092" s="339"/>
      <c r="N1092" s="340"/>
      <c r="O1092" s="340"/>
    </row>
    <row r="1093" spans="3:15" ht="20.25" hidden="1">
      <c r="C1093" s="337">
        <f t="shared" si="14"/>
        <v>40750</v>
      </c>
      <c r="E1093" s="338"/>
      <c r="F1093" s="338"/>
      <c r="G1093" s="338"/>
      <c r="H1093" s="81">
        <v>44055</v>
      </c>
      <c r="I1093" s="338"/>
      <c r="J1093" s="81">
        <v>44055</v>
      </c>
      <c r="K1093" s="338"/>
      <c r="L1093" s="338"/>
      <c r="M1093" s="339"/>
      <c r="N1093" s="340"/>
      <c r="O1093" s="340"/>
    </row>
    <row r="1094" spans="3:15" ht="20.25" hidden="1">
      <c r="C1094" s="337">
        <f t="shared" si="14"/>
        <v>40751</v>
      </c>
      <c r="E1094" s="338"/>
      <c r="F1094" s="338"/>
      <c r="G1094" s="338"/>
      <c r="H1094" s="81">
        <v>44056</v>
      </c>
      <c r="I1094" s="338"/>
      <c r="J1094" s="81">
        <v>44056</v>
      </c>
      <c r="K1094" s="338"/>
      <c r="L1094" s="338"/>
      <c r="M1094" s="339"/>
      <c r="N1094" s="340"/>
      <c r="O1094" s="340"/>
    </row>
    <row r="1095" spans="3:15" ht="20.25" hidden="1">
      <c r="C1095" s="337">
        <f t="shared" si="14"/>
        <v>40752</v>
      </c>
      <c r="E1095" s="338"/>
      <c r="F1095" s="338"/>
      <c r="G1095" s="338"/>
      <c r="H1095" s="81">
        <v>44057</v>
      </c>
      <c r="I1095" s="338"/>
      <c r="J1095" s="81">
        <v>44057</v>
      </c>
      <c r="K1095" s="338"/>
      <c r="L1095" s="338"/>
      <c r="M1095" s="339"/>
      <c r="N1095" s="340"/>
      <c r="O1095" s="340"/>
    </row>
    <row r="1096" spans="3:15" ht="20.25" hidden="1">
      <c r="C1096" s="337">
        <f t="shared" si="14"/>
        <v>40753</v>
      </c>
      <c r="E1096" s="338"/>
      <c r="F1096" s="338"/>
      <c r="G1096" s="338"/>
      <c r="H1096" s="81">
        <v>44058</v>
      </c>
      <c r="I1096" s="338"/>
      <c r="J1096" s="81">
        <v>44058</v>
      </c>
      <c r="K1096" s="338"/>
      <c r="L1096" s="338"/>
      <c r="M1096" s="339"/>
      <c r="N1096" s="340"/>
      <c r="O1096" s="340"/>
    </row>
    <row r="1097" spans="3:15" ht="20.25" hidden="1">
      <c r="C1097" s="337">
        <f t="shared" si="14"/>
        <v>40754</v>
      </c>
      <c r="E1097" s="338"/>
      <c r="F1097" s="338"/>
      <c r="G1097" s="338"/>
      <c r="H1097" s="81">
        <v>44059</v>
      </c>
      <c r="I1097" s="338"/>
      <c r="J1097" s="81">
        <v>44059</v>
      </c>
      <c r="K1097" s="338"/>
      <c r="L1097" s="338"/>
      <c r="M1097" s="339"/>
      <c r="N1097" s="340"/>
      <c r="O1097" s="340"/>
    </row>
    <row r="1098" spans="3:15" ht="20.25" hidden="1">
      <c r="C1098" s="337">
        <f t="shared" si="14"/>
        <v>40755</v>
      </c>
      <c r="E1098" s="338"/>
      <c r="F1098" s="338"/>
      <c r="G1098" s="338"/>
      <c r="H1098" s="81">
        <v>44060</v>
      </c>
      <c r="I1098" s="338"/>
      <c r="J1098" s="81">
        <v>44060</v>
      </c>
      <c r="K1098" s="338"/>
      <c r="L1098" s="338"/>
      <c r="M1098" s="339"/>
      <c r="N1098" s="340"/>
      <c r="O1098" s="340"/>
    </row>
    <row r="1099" spans="3:15" ht="20.25" hidden="1">
      <c r="C1099" s="337">
        <f t="shared" si="14"/>
        <v>40756</v>
      </c>
      <c r="E1099" s="338"/>
      <c r="F1099" s="338"/>
      <c r="G1099" s="338"/>
      <c r="H1099" s="81">
        <v>44061</v>
      </c>
      <c r="I1099" s="338"/>
      <c r="J1099" s="81">
        <v>44061</v>
      </c>
      <c r="K1099" s="338"/>
      <c r="L1099" s="338"/>
      <c r="M1099" s="339"/>
      <c r="N1099" s="340"/>
      <c r="O1099" s="340"/>
    </row>
    <row r="1100" spans="3:15" ht="20.25" hidden="1">
      <c r="C1100" s="337">
        <f t="shared" si="14"/>
        <v>40757</v>
      </c>
      <c r="E1100" s="338"/>
      <c r="F1100" s="338"/>
      <c r="G1100" s="338"/>
      <c r="H1100" s="81">
        <v>44062</v>
      </c>
      <c r="I1100" s="338"/>
      <c r="J1100" s="81">
        <v>44062</v>
      </c>
      <c r="K1100" s="338"/>
      <c r="L1100" s="338"/>
      <c r="M1100" s="339"/>
      <c r="N1100" s="340"/>
      <c r="O1100" s="340"/>
    </row>
    <row r="1101" spans="3:15" ht="20.25" hidden="1">
      <c r="C1101" s="337">
        <f t="shared" si="14"/>
        <v>40758</v>
      </c>
      <c r="E1101" s="338"/>
      <c r="F1101" s="338"/>
      <c r="G1101" s="338"/>
      <c r="H1101" s="81">
        <v>44063</v>
      </c>
      <c r="I1101" s="338"/>
      <c r="J1101" s="81">
        <v>44063</v>
      </c>
      <c r="K1101" s="338"/>
      <c r="L1101" s="338"/>
      <c r="M1101" s="339"/>
      <c r="N1101" s="340"/>
      <c r="O1101" s="340"/>
    </row>
    <row r="1102" spans="3:15" ht="20.25" hidden="1">
      <c r="C1102" s="337">
        <f t="shared" si="14"/>
        <v>40759</v>
      </c>
      <c r="E1102" s="338"/>
      <c r="F1102" s="338"/>
      <c r="G1102" s="338"/>
      <c r="H1102" s="81">
        <v>44064</v>
      </c>
      <c r="I1102" s="338"/>
      <c r="J1102" s="81">
        <v>44064</v>
      </c>
      <c r="K1102" s="338"/>
      <c r="L1102" s="338"/>
      <c r="M1102" s="339"/>
      <c r="N1102" s="340"/>
      <c r="O1102" s="340"/>
    </row>
    <row r="1103" spans="3:15" ht="20.25" hidden="1">
      <c r="C1103" s="337">
        <f t="shared" si="14"/>
        <v>40760</v>
      </c>
      <c r="E1103" s="338"/>
      <c r="F1103" s="338"/>
      <c r="G1103" s="338"/>
      <c r="H1103" s="81">
        <v>44065</v>
      </c>
      <c r="I1103" s="338"/>
      <c r="J1103" s="81">
        <v>44065</v>
      </c>
      <c r="K1103" s="338"/>
      <c r="L1103" s="338"/>
      <c r="M1103" s="339"/>
      <c r="N1103" s="340"/>
      <c r="O1103" s="340"/>
    </row>
    <row r="1104" spans="3:15" ht="20.25" hidden="1">
      <c r="C1104" s="337">
        <f t="shared" si="14"/>
        <v>40761</v>
      </c>
      <c r="E1104" s="338"/>
      <c r="F1104" s="338"/>
      <c r="G1104" s="338"/>
      <c r="H1104" s="81">
        <v>44066</v>
      </c>
      <c r="I1104" s="338"/>
      <c r="J1104" s="81">
        <v>44066</v>
      </c>
      <c r="K1104" s="338"/>
      <c r="L1104" s="338"/>
      <c r="M1104" s="339"/>
      <c r="N1104" s="340"/>
      <c r="O1104" s="340"/>
    </row>
    <row r="1105" spans="3:15" ht="20.25" hidden="1">
      <c r="C1105" s="337">
        <f t="shared" si="14"/>
        <v>40762</v>
      </c>
      <c r="E1105" s="338"/>
      <c r="F1105" s="338"/>
      <c r="G1105" s="338"/>
      <c r="H1105" s="81">
        <v>44067</v>
      </c>
      <c r="I1105" s="338"/>
      <c r="J1105" s="81">
        <v>44067</v>
      </c>
      <c r="K1105" s="338"/>
      <c r="L1105" s="338"/>
      <c r="M1105" s="339"/>
      <c r="N1105" s="340"/>
      <c r="O1105" s="340"/>
    </row>
    <row r="1106" spans="3:15" ht="20.25" hidden="1">
      <c r="C1106" s="337">
        <f t="shared" si="14"/>
        <v>40763</v>
      </c>
      <c r="E1106" s="338"/>
      <c r="F1106" s="338"/>
      <c r="G1106" s="338"/>
      <c r="H1106" s="81">
        <v>44068</v>
      </c>
      <c r="I1106" s="338"/>
      <c r="J1106" s="81">
        <v>44068</v>
      </c>
      <c r="K1106" s="338"/>
      <c r="L1106" s="338"/>
      <c r="M1106" s="339"/>
      <c r="N1106" s="340"/>
      <c r="O1106" s="340"/>
    </row>
    <row r="1107" spans="3:15" ht="20.25" hidden="1">
      <c r="C1107" s="337">
        <f t="shared" si="14"/>
        <v>40764</v>
      </c>
      <c r="E1107" s="338"/>
      <c r="F1107" s="338"/>
      <c r="G1107" s="338"/>
      <c r="H1107" s="81">
        <v>44069</v>
      </c>
      <c r="I1107" s="338"/>
      <c r="J1107" s="81">
        <v>44069</v>
      </c>
      <c r="K1107" s="338"/>
      <c r="L1107" s="338"/>
      <c r="M1107" s="339"/>
      <c r="N1107" s="340"/>
      <c r="O1107" s="340"/>
    </row>
    <row r="1108" spans="3:15" ht="20.25" hidden="1">
      <c r="C1108" s="337">
        <f t="shared" si="14"/>
        <v>40765</v>
      </c>
      <c r="E1108" s="338"/>
      <c r="F1108" s="338"/>
      <c r="G1108" s="338"/>
      <c r="H1108" s="81">
        <v>44070</v>
      </c>
      <c r="I1108" s="338"/>
      <c r="J1108" s="81">
        <v>44070</v>
      </c>
      <c r="K1108" s="338"/>
      <c r="L1108" s="338"/>
      <c r="M1108" s="339"/>
      <c r="N1108" s="340"/>
      <c r="O1108" s="340"/>
    </row>
    <row r="1109" spans="3:15" ht="20.25" hidden="1">
      <c r="C1109" s="337">
        <f t="shared" si="14"/>
        <v>40766</v>
      </c>
      <c r="E1109" s="338"/>
      <c r="F1109" s="338"/>
      <c r="G1109" s="338"/>
      <c r="H1109" s="81">
        <v>44071</v>
      </c>
      <c r="I1109" s="338"/>
      <c r="J1109" s="81">
        <v>44071</v>
      </c>
      <c r="K1109" s="338"/>
      <c r="L1109" s="338"/>
      <c r="M1109" s="339"/>
      <c r="N1109" s="340"/>
      <c r="O1109" s="340"/>
    </row>
    <row r="1110" spans="3:15" ht="20.25" hidden="1">
      <c r="C1110" s="337">
        <f t="shared" si="14"/>
        <v>40767</v>
      </c>
      <c r="E1110" s="338"/>
      <c r="F1110" s="338"/>
      <c r="G1110" s="338"/>
      <c r="H1110" s="81">
        <v>44072</v>
      </c>
      <c r="I1110" s="338"/>
      <c r="J1110" s="81">
        <v>44072</v>
      </c>
      <c r="K1110" s="338"/>
      <c r="L1110" s="338"/>
      <c r="M1110" s="339"/>
      <c r="N1110" s="340"/>
      <c r="O1110" s="340"/>
    </row>
    <row r="1111" spans="3:15" ht="20.25" hidden="1">
      <c r="C1111" s="337">
        <f t="shared" si="14"/>
        <v>40768</v>
      </c>
      <c r="E1111" s="338"/>
      <c r="F1111" s="338"/>
      <c r="G1111" s="338"/>
      <c r="H1111" s="81">
        <v>44073</v>
      </c>
      <c r="I1111" s="338"/>
      <c r="J1111" s="81">
        <v>44073</v>
      </c>
      <c r="K1111" s="338"/>
      <c r="L1111" s="338"/>
      <c r="M1111" s="339"/>
      <c r="N1111" s="340"/>
      <c r="O1111" s="340"/>
    </row>
    <row r="1112" spans="3:15" ht="20.25" hidden="1">
      <c r="C1112" s="337">
        <f t="shared" si="14"/>
        <v>40769</v>
      </c>
      <c r="E1112" s="338"/>
      <c r="F1112" s="338"/>
      <c r="G1112" s="338"/>
      <c r="H1112" s="81">
        <v>44074</v>
      </c>
      <c r="I1112" s="338"/>
      <c r="J1112" s="81">
        <v>44074</v>
      </c>
      <c r="K1112" s="338"/>
      <c r="L1112" s="338"/>
      <c r="M1112" s="339"/>
      <c r="N1112" s="340"/>
      <c r="O1112" s="340"/>
    </row>
    <row r="1113" spans="3:15" ht="20.25" hidden="1">
      <c r="C1113" s="337">
        <f t="shared" si="14"/>
        <v>40770</v>
      </c>
      <c r="E1113" s="338"/>
      <c r="F1113" s="338"/>
      <c r="G1113" s="338"/>
      <c r="H1113" s="81">
        <v>44075</v>
      </c>
      <c r="I1113" s="338"/>
      <c r="J1113" s="81">
        <v>44075</v>
      </c>
      <c r="K1113" s="338"/>
      <c r="L1113" s="338"/>
      <c r="M1113" s="339"/>
      <c r="N1113" s="340"/>
      <c r="O1113" s="340"/>
    </row>
    <row r="1114" spans="3:15" ht="20.25" hidden="1">
      <c r="C1114" s="337">
        <f t="shared" si="14"/>
        <v>40771</v>
      </c>
      <c r="E1114" s="338"/>
      <c r="F1114" s="338"/>
      <c r="G1114" s="338"/>
      <c r="H1114" s="81">
        <v>44076</v>
      </c>
      <c r="I1114" s="338"/>
      <c r="J1114" s="81">
        <v>44076</v>
      </c>
      <c r="K1114" s="338"/>
      <c r="L1114" s="338"/>
      <c r="M1114" s="339"/>
      <c r="N1114" s="340"/>
      <c r="O1114" s="340"/>
    </row>
    <row r="1115" spans="3:15" ht="20.25" hidden="1">
      <c r="C1115" s="337">
        <f t="shared" si="14"/>
        <v>40772</v>
      </c>
      <c r="E1115" s="338"/>
      <c r="F1115" s="338"/>
      <c r="G1115" s="338"/>
      <c r="H1115" s="81">
        <v>44077</v>
      </c>
      <c r="I1115" s="338"/>
      <c r="J1115" s="81">
        <v>44077</v>
      </c>
      <c r="K1115" s="338"/>
      <c r="L1115" s="338"/>
      <c r="M1115" s="339"/>
      <c r="N1115" s="340"/>
      <c r="O1115" s="340"/>
    </row>
    <row r="1116" spans="3:15" ht="20.25" hidden="1">
      <c r="C1116" s="337">
        <f t="shared" si="14"/>
        <v>40773</v>
      </c>
      <c r="E1116" s="338"/>
      <c r="F1116" s="338"/>
      <c r="G1116" s="338"/>
      <c r="H1116" s="81">
        <v>44078</v>
      </c>
      <c r="I1116" s="338"/>
      <c r="J1116" s="81">
        <v>44078</v>
      </c>
      <c r="K1116" s="338"/>
      <c r="L1116" s="338"/>
      <c r="M1116" s="339"/>
      <c r="N1116" s="340"/>
      <c r="O1116" s="340"/>
    </row>
    <row r="1117" spans="3:15" ht="20.25" hidden="1">
      <c r="C1117" s="337">
        <f t="shared" si="14"/>
        <v>40774</v>
      </c>
      <c r="E1117" s="338"/>
      <c r="F1117" s="338"/>
      <c r="G1117" s="338"/>
      <c r="H1117" s="81">
        <v>44079</v>
      </c>
      <c r="I1117" s="338"/>
      <c r="J1117" s="81">
        <v>44079</v>
      </c>
      <c r="K1117" s="338"/>
      <c r="L1117" s="338"/>
      <c r="M1117" s="339"/>
      <c r="N1117" s="340"/>
      <c r="O1117" s="340"/>
    </row>
    <row r="1118" spans="3:15" ht="20.25" hidden="1">
      <c r="C1118" s="337">
        <f t="shared" si="14"/>
        <v>40775</v>
      </c>
      <c r="E1118" s="338"/>
      <c r="F1118" s="338"/>
      <c r="G1118" s="338"/>
      <c r="H1118" s="81">
        <v>44080</v>
      </c>
      <c r="I1118" s="338"/>
      <c r="J1118" s="81">
        <v>44080</v>
      </c>
      <c r="K1118" s="338"/>
      <c r="L1118" s="338"/>
      <c r="M1118" s="339"/>
      <c r="N1118" s="340"/>
      <c r="O1118" s="340"/>
    </row>
    <row r="1119" spans="3:15" ht="20.25" hidden="1">
      <c r="C1119" s="337">
        <f t="shared" ref="C1119:C1182" si="15">+C1118+1</f>
        <v>40776</v>
      </c>
      <c r="E1119" s="338"/>
      <c r="F1119" s="338"/>
      <c r="G1119" s="338"/>
      <c r="H1119" s="81">
        <v>44081</v>
      </c>
      <c r="I1119" s="338"/>
      <c r="J1119" s="81">
        <v>44081</v>
      </c>
      <c r="K1119" s="338"/>
      <c r="L1119" s="338"/>
      <c r="M1119" s="339"/>
      <c r="N1119" s="340"/>
      <c r="O1119" s="340"/>
    </row>
    <row r="1120" spans="3:15" ht="20.25" hidden="1">
      <c r="C1120" s="337">
        <f t="shared" si="15"/>
        <v>40777</v>
      </c>
      <c r="E1120" s="338"/>
      <c r="F1120" s="338"/>
      <c r="G1120" s="338"/>
      <c r="H1120" s="81">
        <v>44082</v>
      </c>
      <c r="I1120" s="338"/>
      <c r="J1120" s="81">
        <v>44082</v>
      </c>
      <c r="K1120" s="338"/>
      <c r="L1120" s="338"/>
      <c r="M1120" s="339"/>
      <c r="N1120" s="340"/>
      <c r="O1120" s="340"/>
    </row>
    <row r="1121" spans="3:15" ht="20.25" hidden="1">
      <c r="C1121" s="337">
        <f t="shared" si="15"/>
        <v>40778</v>
      </c>
      <c r="E1121" s="338"/>
      <c r="F1121" s="338"/>
      <c r="G1121" s="338"/>
      <c r="H1121" s="81">
        <v>44083</v>
      </c>
      <c r="I1121" s="338"/>
      <c r="J1121" s="81">
        <v>44083</v>
      </c>
      <c r="K1121" s="338"/>
      <c r="L1121" s="338"/>
      <c r="M1121" s="339"/>
      <c r="N1121" s="340"/>
      <c r="O1121" s="340"/>
    </row>
    <row r="1122" spans="3:15" ht="20.25" hidden="1">
      <c r="C1122" s="337">
        <f t="shared" si="15"/>
        <v>40779</v>
      </c>
      <c r="E1122" s="338"/>
      <c r="F1122" s="338"/>
      <c r="G1122" s="338"/>
      <c r="H1122" s="81">
        <v>44084</v>
      </c>
      <c r="I1122" s="338"/>
      <c r="J1122" s="81">
        <v>44084</v>
      </c>
      <c r="K1122" s="338"/>
      <c r="L1122" s="338"/>
      <c r="M1122" s="339"/>
      <c r="N1122" s="340"/>
      <c r="O1122" s="340"/>
    </row>
    <row r="1123" spans="3:15" ht="20.25" hidden="1">
      <c r="C1123" s="337">
        <f t="shared" si="15"/>
        <v>40780</v>
      </c>
      <c r="E1123" s="338"/>
      <c r="F1123" s="338"/>
      <c r="G1123" s="338"/>
      <c r="H1123" s="81">
        <v>44085</v>
      </c>
      <c r="I1123" s="338"/>
      <c r="J1123" s="81">
        <v>44085</v>
      </c>
      <c r="K1123" s="338"/>
      <c r="L1123" s="338"/>
      <c r="M1123" s="339"/>
      <c r="N1123" s="340"/>
      <c r="O1123" s="340"/>
    </row>
    <row r="1124" spans="3:15" ht="20.25" hidden="1">
      <c r="C1124" s="337">
        <f t="shared" si="15"/>
        <v>40781</v>
      </c>
      <c r="E1124" s="338"/>
      <c r="F1124" s="338"/>
      <c r="G1124" s="338"/>
      <c r="H1124" s="81">
        <v>44086</v>
      </c>
      <c r="I1124" s="338"/>
      <c r="J1124" s="81">
        <v>44086</v>
      </c>
      <c r="K1124" s="338"/>
      <c r="L1124" s="338"/>
      <c r="M1124" s="339"/>
      <c r="N1124" s="340"/>
      <c r="O1124" s="340"/>
    </row>
    <row r="1125" spans="3:15" ht="20.25" hidden="1">
      <c r="C1125" s="337">
        <f t="shared" si="15"/>
        <v>40782</v>
      </c>
      <c r="E1125" s="338"/>
      <c r="F1125" s="338"/>
      <c r="G1125" s="338"/>
      <c r="H1125" s="81">
        <v>44087</v>
      </c>
      <c r="I1125" s="338"/>
      <c r="J1125" s="81">
        <v>44087</v>
      </c>
      <c r="K1125" s="338"/>
      <c r="L1125" s="338"/>
      <c r="M1125" s="339"/>
      <c r="N1125" s="340"/>
      <c r="O1125" s="340"/>
    </row>
    <row r="1126" spans="3:15" ht="20.25" hidden="1">
      <c r="C1126" s="337">
        <f t="shared" si="15"/>
        <v>40783</v>
      </c>
      <c r="E1126" s="338"/>
      <c r="F1126" s="338"/>
      <c r="G1126" s="338"/>
      <c r="H1126" s="81">
        <v>44088</v>
      </c>
      <c r="I1126" s="338"/>
      <c r="J1126" s="81">
        <v>44088</v>
      </c>
      <c r="K1126" s="338"/>
      <c r="L1126" s="338"/>
      <c r="M1126" s="339"/>
      <c r="N1126" s="340"/>
      <c r="O1126" s="340"/>
    </row>
    <row r="1127" spans="3:15" ht="20.25" hidden="1">
      <c r="C1127" s="337">
        <f t="shared" si="15"/>
        <v>40784</v>
      </c>
      <c r="E1127" s="338"/>
      <c r="F1127" s="338"/>
      <c r="G1127" s="338"/>
      <c r="H1127" s="81">
        <v>44089</v>
      </c>
      <c r="I1127" s="338"/>
      <c r="J1127" s="81">
        <v>44089</v>
      </c>
      <c r="K1127" s="338"/>
      <c r="L1127" s="338"/>
      <c r="M1127" s="339"/>
      <c r="N1127" s="340"/>
      <c r="O1127" s="340"/>
    </row>
    <row r="1128" spans="3:15" ht="20.25" hidden="1">
      <c r="C1128" s="337">
        <f t="shared" si="15"/>
        <v>40785</v>
      </c>
      <c r="E1128" s="338"/>
      <c r="F1128" s="338"/>
      <c r="G1128" s="338"/>
      <c r="H1128" s="81">
        <v>44090</v>
      </c>
      <c r="I1128" s="338"/>
      <c r="J1128" s="81">
        <v>44090</v>
      </c>
      <c r="K1128" s="338"/>
      <c r="L1128" s="338"/>
      <c r="M1128" s="339"/>
      <c r="N1128" s="340"/>
      <c r="O1128" s="340"/>
    </row>
    <row r="1129" spans="3:15" ht="20.25" hidden="1">
      <c r="C1129" s="337">
        <f t="shared" si="15"/>
        <v>40786</v>
      </c>
      <c r="E1129" s="338"/>
      <c r="F1129" s="338"/>
      <c r="G1129" s="338"/>
      <c r="H1129" s="81">
        <v>44091</v>
      </c>
      <c r="I1129" s="338"/>
      <c r="J1129" s="81">
        <v>44091</v>
      </c>
      <c r="K1129" s="338"/>
      <c r="L1129" s="338"/>
      <c r="M1129" s="339"/>
      <c r="N1129" s="340"/>
      <c r="O1129" s="340"/>
    </row>
    <row r="1130" spans="3:15" ht="20.25" hidden="1">
      <c r="C1130" s="337">
        <f t="shared" si="15"/>
        <v>40787</v>
      </c>
      <c r="E1130" s="338"/>
      <c r="F1130" s="338"/>
      <c r="G1130" s="338"/>
      <c r="H1130" s="81">
        <v>44092</v>
      </c>
      <c r="I1130" s="338"/>
      <c r="J1130" s="81">
        <v>44092</v>
      </c>
      <c r="K1130" s="338"/>
      <c r="L1130" s="338"/>
      <c r="M1130" s="339"/>
      <c r="N1130" s="340"/>
      <c r="O1130" s="340"/>
    </row>
    <row r="1131" spans="3:15" ht="20.25" hidden="1">
      <c r="C1131" s="337">
        <f t="shared" si="15"/>
        <v>40788</v>
      </c>
      <c r="E1131" s="338"/>
      <c r="F1131" s="338"/>
      <c r="G1131" s="338"/>
      <c r="H1131" s="81">
        <v>44093</v>
      </c>
      <c r="I1131" s="338"/>
      <c r="J1131" s="81">
        <v>44093</v>
      </c>
      <c r="K1131" s="338"/>
      <c r="L1131" s="338"/>
      <c r="M1131" s="339"/>
      <c r="N1131" s="340"/>
      <c r="O1131" s="340"/>
    </row>
    <row r="1132" spans="3:15" ht="20.25" hidden="1">
      <c r="C1132" s="337">
        <f t="shared" si="15"/>
        <v>40789</v>
      </c>
      <c r="E1132" s="338"/>
      <c r="F1132" s="338"/>
      <c r="G1132" s="338"/>
      <c r="H1132" s="81">
        <v>44094</v>
      </c>
      <c r="I1132" s="338"/>
      <c r="J1132" s="81">
        <v>44094</v>
      </c>
      <c r="K1132" s="338"/>
      <c r="L1132" s="338"/>
      <c r="M1132" s="339"/>
      <c r="N1132" s="340"/>
      <c r="O1132" s="340"/>
    </row>
    <row r="1133" spans="3:15" ht="20.25" hidden="1">
      <c r="C1133" s="337">
        <f t="shared" si="15"/>
        <v>40790</v>
      </c>
      <c r="E1133" s="338"/>
      <c r="F1133" s="338"/>
      <c r="G1133" s="338"/>
      <c r="H1133" s="81">
        <v>44095</v>
      </c>
      <c r="I1133" s="338"/>
      <c r="J1133" s="81">
        <v>44095</v>
      </c>
      <c r="K1133" s="338"/>
      <c r="L1133" s="338"/>
      <c r="M1133" s="339"/>
      <c r="N1133" s="340"/>
      <c r="O1133" s="340"/>
    </row>
    <row r="1134" spans="3:15" ht="20.25" hidden="1">
      <c r="C1134" s="337">
        <f t="shared" si="15"/>
        <v>40791</v>
      </c>
      <c r="E1134" s="338"/>
      <c r="F1134" s="338"/>
      <c r="G1134" s="338"/>
      <c r="H1134" s="81">
        <v>44096</v>
      </c>
      <c r="I1134" s="338"/>
      <c r="J1134" s="81">
        <v>44096</v>
      </c>
      <c r="K1134" s="338"/>
      <c r="L1134" s="338"/>
      <c r="M1134" s="339"/>
      <c r="N1134" s="340"/>
      <c r="O1134" s="340"/>
    </row>
    <row r="1135" spans="3:15" ht="20.25" hidden="1">
      <c r="C1135" s="337">
        <f t="shared" si="15"/>
        <v>40792</v>
      </c>
      <c r="E1135" s="338"/>
      <c r="F1135" s="338"/>
      <c r="G1135" s="338"/>
      <c r="H1135" s="81">
        <v>44097</v>
      </c>
      <c r="I1135" s="338"/>
      <c r="J1135" s="81">
        <v>44097</v>
      </c>
      <c r="K1135" s="338"/>
      <c r="L1135" s="338"/>
      <c r="M1135" s="339"/>
      <c r="N1135" s="340"/>
      <c r="O1135" s="340"/>
    </row>
    <row r="1136" spans="3:15" ht="20.25" hidden="1">
      <c r="C1136" s="337">
        <f t="shared" si="15"/>
        <v>40793</v>
      </c>
      <c r="E1136" s="338"/>
      <c r="F1136" s="338"/>
      <c r="G1136" s="338"/>
      <c r="H1136" s="81">
        <v>44098</v>
      </c>
      <c r="I1136" s="338"/>
      <c r="J1136" s="81">
        <v>44098</v>
      </c>
      <c r="K1136" s="338"/>
      <c r="L1136" s="338"/>
      <c r="M1136" s="339"/>
      <c r="N1136" s="340"/>
      <c r="O1136" s="340"/>
    </row>
    <row r="1137" spans="3:15" ht="20.25" hidden="1">
      <c r="C1137" s="337">
        <f t="shared" si="15"/>
        <v>40794</v>
      </c>
      <c r="E1137" s="338"/>
      <c r="F1137" s="338"/>
      <c r="G1137" s="338"/>
      <c r="H1137" s="81">
        <v>44099</v>
      </c>
      <c r="I1137" s="338"/>
      <c r="J1137" s="81">
        <v>44099</v>
      </c>
      <c r="K1137" s="338"/>
      <c r="L1137" s="338"/>
      <c r="M1137" s="339"/>
      <c r="N1137" s="340"/>
      <c r="O1137" s="340"/>
    </row>
    <row r="1138" spans="3:15" ht="20.25" hidden="1">
      <c r="C1138" s="337">
        <f t="shared" si="15"/>
        <v>40795</v>
      </c>
      <c r="E1138" s="338"/>
      <c r="F1138" s="338"/>
      <c r="G1138" s="338"/>
      <c r="H1138" s="81">
        <v>44100</v>
      </c>
      <c r="I1138" s="338"/>
      <c r="J1138" s="81">
        <v>44100</v>
      </c>
      <c r="K1138" s="338"/>
      <c r="L1138" s="338"/>
      <c r="M1138" s="339"/>
      <c r="N1138" s="340"/>
      <c r="O1138" s="340"/>
    </row>
    <row r="1139" spans="3:15" ht="20.25" hidden="1">
      <c r="C1139" s="337">
        <f t="shared" si="15"/>
        <v>40796</v>
      </c>
      <c r="E1139" s="338"/>
      <c r="F1139" s="338"/>
      <c r="G1139" s="338"/>
      <c r="H1139" s="81">
        <v>44101</v>
      </c>
      <c r="I1139" s="338"/>
      <c r="J1139" s="81">
        <v>44101</v>
      </c>
      <c r="K1139" s="338"/>
      <c r="L1139" s="338"/>
      <c r="M1139" s="339"/>
      <c r="N1139" s="340"/>
      <c r="O1139" s="340"/>
    </row>
    <row r="1140" spans="3:15" ht="20.25" hidden="1">
      <c r="C1140" s="337">
        <f t="shared" si="15"/>
        <v>40797</v>
      </c>
      <c r="E1140" s="338"/>
      <c r="F1140" s="338"/>
      <c r="G1140" s="338"/>
      <c r="H1140" s="81">
        <v>44102</v>
      </c>
      <c r="I1140" s="338"/>
      <c r="J1140" s="81">
        <v>44102</v>
      </c>
      <c r="K1140" s="338"/>
      <c r="L1140" s="338"/>
      <c r="M1140" s="339"/>
      <c r="N1140" s="340"/>
      <c r="O1140" s="340"/>
    </row>
    <row r="1141" spans="3:15" ht="20.25" hidden="1">
      <c r="C1141" s="337">
        <f t="shared" si="15"/>
        <v>40798</v>
      </c>
      <c r="E1141" s="338"/>
      <c r="F1141" s="338"/>
      <c r="G1141" s="338"/>
      <c r="H1141" s="81">
        <v>44103</v>
      </c>
      <c r="I1141" s="338"/>
      <c r="J1141" s="81">
        <v>44103</v>
      </c>
      <c r="K1141" s="338"/>
      <c r="L1141" s="338"/>
      <c r="M1141" s="339"/>
      <c r="N1141" s="340"/>
      <c r="O1141" s="340"/>
    </row>
    <row r="1142" spans="3:15" ht="20.25" hidden="1">
      <c r="C1142" s="337">
        <f t="shared" si="15"/>
        <v>40799</v>
      </c>
      <c r="E1142" s="338"/>
      <c r="F1142" s="338"/>
      <c r="G1142" s="338"/>
      <c r="H1142" s="81">
        <v>44104</v>
      </c>
      <c r="I1142" s="338"/>
      <c r="J1142" s="81">
        <v>44104</v>
      </c>
      <c r="K1142" s="338"/>
      <c r="L1142" s="338"/>
      <c r="M1142" s="339"/>
      <c r="N1142" s="340"/>
      <c r="O1142" s="340"/>
    </row>
    <row r="1143" spans="3:15" ht="20.25" hidden="1">
      <c r="C1143" s="337">
        <f t="shared" si="15"/>
        <v>40800</v>
      </c>
      <c r="E1143" s="338"/>
      <c r="F1143" s="338"/>
      <c r="G1143" s="338"/>
      <c r="H1143" s="81">
        <v>44105</v>
      </c>
      <c r="I1143" s="338"/>
      <c r="J1143" s="81">
        <v>44105</v>
      </c>
      <c r="K1143" s="338"/>
      <c r="L1143" s="338"/>
      <c r="M1143" s="339"/>
      <c r="N1143" s="340"/>
      <c r="O1143" s="340"/>
    </row>
    <row r="1144" spans="3:15" ht="20.25" hidden="1">
      <c r="C1144" s="337">
        <f t="shared" si="15"/>
        <v>40801</v>
      </c>
      <c r="E1144" s="338"/>
      <c r="F1144" s="338"/>
      <c r="G1144" s="338"/>
      <c r="H1144" s="81">
        <v>44106</v>
      </c>
      <c r="I1144" s="338"/>
      <c r="J1144" s="81">
        <v>44106</v>
      </c>
      <c r="K1144" s="338"/>
      <c r="L1144" s="338"/>
      <c r="M1144" s="339"/>
      <c r="N1144" s="340"/>
      <c r="O1144" s="340"/>
    </row>
    <row r="1145" spans="3:15" ht="20.25" hidden="1">
      <c r="C1145" s="337">
        <f t="shared" si="15"/>
        <v>40802</v>
      </c>
      <c r="E1145" s="338"/>
      <c r="F1145" s="338"/>
      <c r="G1145" s="338"/>
      <c r="H1145" s="81">
        <v>44107</v>
      </c>
      <c r="I1145" s="338"/>
      <c r="J1145" s="81">
        <v>44107</v>
      </c>
      <c r="K1145" s="338"/>
      <c r="L1145" s="338"/>
      <c r="M1145" s="339"/>
      <c r="N1145" s="340"/>
      <c r="O1145" s="340"/>
    </row>
    <row r="1146" spans="3:15" ht="20.25" hidden="1">
      <c r="C1146" s="337">
        <f t="shared" si="15"/>
        <v>40803</v>
      </c>
      <c r="E1146" s="338"/>
      <c r="F1146" s="338"/>
      <c r="G1146" s="338"/>
      <c r="H1146" s="81">
        <v>44108</v>
      </c>
      <c r="I1146" s="338"/>
      <c r="J1146" s="81">
        <v>44108</v>
      </c>
      <c r="K1146" s="338"/>
      <c r="L1146" s="338"/>
      <c r="M1146" s="339"/>
      <c r="N1146" s="340"/>
      <c r="O1146" s="340"/>
    </row>
    <row r="1147" spans="3:15" ht="20.25" hidden="1">
      <c r="C1147" s="337">
        <f t="shared" si="15"/>
        <v>40804</v>
      </c>
      <c r="E1147" s="338"/>
      <c r="F1147" s="338"/>
      <c r="G1147" s="338"/>
      <c r="H1147" s="81">
        <v>44109</v>
      </c>
      <c r="I1147" s="338"/>
      <c r="J1147" s="81">
        <v>44109</v>
      </c>
      <c r="K1147" s="338"/>
      <c r="L1147" s="338"/>
      <c r="M1147" s="339"/>
      <c r="N1147" s="340"/>
      <c r="O1147" s="340"/>
    </row>
    <row r="1148" spans="3:15" ht="20.25" hidden="1">
      <c r="C1148" s="337">
        <f t="shared" si="15"/>
        <v>40805</v>
      </c>
      <c r="E1148" s="338"/>
      <c r="F1148" s="338"/>
      <c r="G1148" s="338"/>
      <c r="H1148" s="81">
        <v>44110</v>
      </c>
      <c r="I1148" s="338"/>
      <c r="J1148" s="81">
        <v>44110</v>
      </c>
      <c r="K1148" s="338"/>
      <c r="L1148" s="338"/>
      <c r="M1148" s="339"/>
      <c r="N1148" s="340"/>
      <c r="O1148" s="340"/>
    </row>
    <row r="1149" spans="3:15" ht="20.25" hidden="1">
      <c r="C1149" s="337">
        <f t="shared" si="15"/>
        <v>40806</v>
      </c>
      <c r="E1149" s="338"/>
      <c r="F1149" s="338"/>
      <c r="G1149" s="338"/>
      <c r="H1149" s="81">
        <v>44111</v>
      </c>
      <c r="I1149" s="338"/>
      <c r="J1149" s="81">
        <v>44111</v>
      </c>
      <c r="K1149" s="338"/>
      <c r="L1149" s="338"/>
      <c r="M1149" s="339"/>
      <c r="N1149" s="340"/>
      <c r="O1149" s="340"/>
    </row>
    <row r="1150" spans="3:15" ht="20.25" hidden="1">
      <c r="C1150" s="337">
        <f t="shared" si="15"/>
        <v>40807</v>
      </c>
      <c r="E1150" s="338"/>
      <c r="F1150" s="338"/>
      <c r="G1150" s="338"/>
      <c r="H1150" s="81">
        <v>44112</v>
      </c>
      <c r="I1150" s="338"/>
      <c r="J1150" s="81">
        <v>44112</v>
      </c>
      <c r="K1150" s="338"/>
      <c r="L1150" s="338"/>
      <c r="M1150" s="339"/>
      <c r="N1150" s="340"/>
      <c r="O1150" s="340"/>
    </row>
    <row r="1151" spans="3:15" ht="20.25" hidden="1">
      <c r="C1151" s="337">
        <f t="shared" si="15"/>
        <v>40808</v>
      </c>
      <c r="E1151" s="338"/>
      <c r="F1151" s="338"/>
      <c r="G1151" s="338"/>
      <c r="H1151" s="81">
        <v>44113</v>
      </c>
      <c r="I1151" s="338"/>
      <c r="J1151" s="81">
        <v>44113</v>
      </c>
      <c r="K1151" s="338"/>
      <c r="L1151" s="338"/>
      <c r="M1151" s="339"/>
      <c r="N1151" s="340"/>
      <c r="O1151" s="340"/>
    </row>
    <row r="1152" spans="3:15" ht="20.25" hidden="1">
      <c r="C1152" s="337">
        <f t="shared" si="15"/>
        <v>40809</v>
      </c>
      <c r="E1152" s="338"/>
      <c r="F1152" s="338"/>
      <c r="G1152" s="338"/>
      <c r="H1152" s="81">
        <v>44114</v>
      </c>
      <c r="I1152" s="338"/>
      <c r="J1152" s="81">
        <v>44114</v>
      </c>
      <c r="K1152" s="338"/>
      <c r="L1152" s="338"/>
      <c r="M1152" s="339"/>
      <c r="N1152" s="340"/>
      <c r="O1152" s="340"/>
    </row>
    <row r="1153" spans="3:15" ht="20.25" hidden="1">
      <c r="C1153" s="337">
        <f t="shared" si="15"/>
        <v>40810</v>
      </c>
      <c r="E1153" s="338"/>
      <c r="F1153" s="338"/>
      <c r="G1153" s="338"/>
      <c r="H1153" s="81">
        <v>44115</v>
      </c>
      <c r="I1153" s="338"/>
      <c r="J1153" s="81">
        <v>44115</v>
      </c>
      <c r="K1153" s="338"/>
      <c r="L1153" s="338"/>
      <c r="M1153" s="339"/>
      <c r="N1153" s="340"/>
      <c r="O1153" s="340"/>
    </row>
    <row r="1154" spans="3:15" ht="20.25" hidden="1">
      <c r="C1154" s="337">
        <f t="shared" si="15"/>
        <v>40811</v>
      </c>
      <c r="E1154" s="338"/>
      <c r="F1154" s="338"/>
      <c r="G1154" s="338"/>
      <c r="H1154" s="81">
        <v>44116</v>
      </c>
      <c r="I1154" s="338"/>
      <c r="J1154" s="81">
        <v>44116</v>
      </c>
      <c r="K1154" s="338"/>
      <c r="L1154" s="338"/>
      <c r="M1154" s="339"/>
      <c r="N1154" s="340"/>
      <c r="O1154" s="340"/>
    </row>
    <row r="1155" spans="3:15" ht="20.25" hidden="1">
      <c r="C1155" s="337">
        <f t="shared" si="15"/>
        <v>40812</v>
      </c>
      <c r="E1155" s="338"/>
      <c r="F1155" s="338"/>
      <c r="G1155" s="338"/>
      <c r="H1155" s="81">
        <v>44117</v>
      </c>
      <c r="I1155" s="338"/>
      <c r="J1155" s="81">
        <v>44117</v>
      </c>
      <c r="K1155" s="338"/>
      <c r="L1155" s="338"/>
      <c r="M1155" s="339"/>
      <c r="N1155" s="340"/>
      <c r="O1155" s="340"/>
    </row>
    <row r="1156" spans="3:15" ht="20.25" hidden="1">
      <c r="C1156" s="337">
        <f t="shared" si="15"/>
        <v>40813</v>
      </c>
      <c r="E1156" s="338"/>
      <c r="F1156" s="338"/>
      <c r="G1156" s="338"/>
      <c r="H1156" s="81">
        <v>44118</v>
      </c>
      <c r="I1156" s="338"/>
      <c r="J1156" s="81">
        <v>44118</v>
      </c>
      <c r="K1156" s="338"/>
      <c r="L1156" s="338"/>
      <c r="M1156" s="339"/>
      <c r="N1156" s="340"/>
      <c r="O1156" s="340"/>
    </row>
    <row r="1157" spans="3:15" ht="20.25" hidden="1">
      <c r="C1157" s="337">
        <f t="shared" si="15"/>
        <v>40814</v>
      </c>
      <c r="E1157" s="338"/>
      <c r="F1157" s="338"/>
      <c r="G1157" s="338"/>
      <c r="H1157" s="81">
        <v>44119</v>
      </c>
      <c r="I1157" s="338"/>
      <c r="J1157" s="81">
        <v>44119</v>
      </c>
      <c r="K1157" s="338"/>
      <c r="L1157" s="338"/>
      <c r="M1157" s="339"/>
      <c r="N1157" s="340"/>
      <c r="O1157" s="340"/>
    </row>
    <row r="1158" spans="3:15" ht="20.25" hidden="1">
      <c r="C1158" s="337">
        <f t="shared" si="15"/>
        <v>40815</v>
      </c>
      <c r="E1158" s="338"/>
      <c r="F1158" s="338"/>
      <c r="G1158" s="338"/>
      <c r="H1158" s="81">
        <v>44120</v>
      </c>
      <c r="I1158" s="338"/>
      <c r="J1158" s="81">
        <v>44120</v>
      </c>
      <c r="K1158" s="338"/>
      <c r="L1158" s="338"/>
      <c r="M1158" s="339"/>
      <c r="N1158" s="340"/>
      <c r="O1158" s="340"/>
    </row>
    <row r="1159" spans="3:15" ht="20.25" hidden="1">
      <c r="C1159" s="337">
        <f t="shared" si="15"/>
        <v>40816</v>
      </c>
      <c r="E1159" s="338"/>
      <c r="F1159" s="338"/>
      <c r="G1159" s="338"/>
      <c r="H1159" s="81">
        <v>44121</v>
      </c>
      <c r="I1159" s="338"/>
      <c r="J1159" s="81">
        <v>44121</v>
      </c>
      <c r="K1159" s="338"/>
      <c r="L1159" s="338"/>
      <c r="M1159" s="339"/>
      <c r="N1159" s="340"/>
      <c r="O1159" s="340"/>
    </row>
    <row r="1160" spans="3:15" ht="20.25" hidden="1">
      <c r="C1160" s="337">
        <f t="shared" si="15"/>
        <v>40817</v>
      </c>
      <c r="E1160" s="338"/>
      <c r="F1160" s="338"/>
      <c r="G1160" s="338"/>
      <c r="H1160" s="81">
        <v>44122</v>
      </c>
      <c r="I1160" s="338"/>
      <c r="J1160" s="81">
        <v>44122</v>
      </c>
      <c r="K1160" s="338"/>
      <c r="L1160" s="338"/>
      <c r="M1160" s="339"/>
      <c r="N1160" s="340"/>
      <c r="O1160" s="340"/>
    </row>
    <row r="1161" spans="3:15" ht="20.25" hidden="1">
      <c r="C1161" s="337">
        <f t="shared" si="15"/>
        <v>40818</v>
      </c>
      <c r="E1161" s="338"/>
      <c r="F1161" s="338"/>
      <c r="G1161" s="338"/>
      <c r="H1161" s="81">
        <v>44123</v>
      </c>
      <c r="I1161" s="338"/>
      <c r="J1161" s="81">
        <v>44123</v>
      </c>
      <c r="K1161" s="338"/>
      <c r="L1161" s="338"/>
      <c r="M1161" s="339"/>
      <c r="N1161" s="340"/>
      <c r="O1161" s="340"/>
    </row>
    <row r="1162" spans="3:15" ht="20.25" hidden="1">
      <c r="C1162" s="337">
        <f t="shared" si="15"/>
        <v>40819</v>
      </c>
      <c r="E1162" s="338"/>
      <c r="F1162" s="338"/>
      <c r="G1162" s="338"/>
      <c r="H1162" s="81">
        <v>44124</v>
      </c>
      <c r="I1162" s="338"/>
      <c r="J1162" s="81">
        <v>44124</v>
      </c>
      <c r="K1162" s="338"/>
      <c r="L1162" s="338"/>
      <c r="M1162" s="339"/>
      <c r="N1162" s="340"/>
      <c r="O1162" s="340"/>
    </row>
    <row r="1163" spans="3:15" ht="20.25" hidden="1">
      <c r="C1163" s="337">
        <f t="shared" si="15"/>
        <v>40820</v>
      </c>
      <c r="E1163" s="338"/>
      <c r="F1163" s="338"/>
      <c r="G1163" s="338"/>
      <c r="H1163" s="81">
        <v>44125</v>
      </c>
      <c r="I1163" s="338"/>
      <c r="J1163" s="81">
        <v>44125</v>
      </c>
      <c r="K1163" s="338"/>
      <c r="L1163" s="338"/>
      <c r="M1163" s="339"/>
      <c r="N1163" s="340"/>
      <c r="O1163" s="340"/>
    </row>
    <row r="1164" spans="3:15" ht="20.25" hidden="1">
      <c r="C1164" s="337">
        <f t="shared" si="15"/>
        <v>40821</v>
      </c>
      <c r="E1164" s="338"/>
      <c r="F1164" s="338"/>
      <c r="G1164" s="338"/>
      <c r="H1164" s="81">
        <v>44126</v>
      </c>
      <c r="I1164" s="338"/>
      <c r="J1164" s="81">
        <v>44126</v>
      </c>
      <c r="K1164" s="338"/>
      <c r="L1164" s="338"/>
      <c r="M1164" s="339"/>
      <c r="N1164" s="340"/>
      <c r="O1164" s="340"/>
    </row>
    <row r="1165" spans="3:15" ht="20.25" hidden="1">
      <c r="C1165" s="337">
        <f t="shared" si="15"/>
        <v>40822</v>
      </c>
      <c r="E1165" s="338"/>
      <c r="F1165" s="338"/>
      <c r="G1165" s="338"/>
      <c r="H1165" s="81">
        <v>44127</v>
      </c>
      <c r="I1165" s="338"/>
      <c r="J1165" s="81">
        <v>44127</v>
      </c>
      <c r="K1165" s="338"/>
      <c r="L1165" s="338"/>
      <c r="M1165" s="339"/>
      <c r="N1165" s="340"/>
      <c r="O1165" s="340"/>
    </row>
    <row r="1166" spans="3:15" ht="20.25" hidden="1">
      <c r="C1166" s="337">
        <f t="shared" si="15"/>
        <v>40823</v>
      </c>
      <c r="E1166" s="338"/>
      <c r="F1166" s="338"/>
      <c r="G1166" s="338"/>
      <c r="H1166" s="81">
        <v>44128</v>
      </c>
      <c r="I1166" s="338"/>
      <c r="J1166" s="81">
        <v>44128</v>
      </c>
      <c r="K1166" s="338"/>
      <c r="L1166" s="338"/>
      <c r="M1166" s="339"/>
      <c r="N1166" s="340"/>
      <c r="O1166" s="340"/>
    </row>
    <row r="1167" spans="3:15" ht="20.25" hidden="1">
      <c r="C1167" s="337">
        <f t="shared" si="15"/>
        <v>40824</v>
      </c>
      <c r="E1167" s="338"/>
      <c r="F1167" s="338"/>
      <c r="G1167" s="338"/>
      <c r="H1167" s="81">
        <v>44129</v>
      </c>
      <c r="I1167" s="338"/>
      <c r="J1167" s="81">
        <v>44129</v>
      </c>
      <c r="K1167" s="338"/>
      <c r="L1167" s="338"/>
      <c r="M1167" s="339"/>
      <c r="N1167" s="340"/>
      <c r="O1167" s="340"/>
    </row>
    <row r="1168" spans="3:15" ht="20.25" hidden="1">
      <c r="C1168" s="337">
        <f t="shared" si="15"/>
        <v>40825</v>
      </c>
      <c r="E1168" s="338"/>
      <c r="F1168" s="338"/>
      <c r="G1168" s="338"/>
      <c r="H1168" s="81">
        <v>44130</v>
      </c>
      <c r="I1168" s="338"/>
      <c r="J1168" s="81">
        <v>44130</v>
      </c>
      <c r="K1168" s="338"/>
      <c r="L1168" s="338"/>
      <c r="M1168" s="339"/>
      <c r="N1168" s="340"/>
      <c r="O1168" s="340"/>
    </row>
    <row r="1169" spans="3:15" ht="20.25" hidden="1">
      <c r="C1169" s="337">
        <f t="shared" si="15"/>
        <v>40826</v>
      </c>
      <c r="E1169" s="338"/>
      <c r="F1169" s="338"/>
      <c r="G1169" s="338"/>
      <c r="H1169" s="81">
        <v>44131</v>
      </c>
      <c r="I1169" s="338"/>
      <c r="J1169" s="81">
        <v>44131</v>
      </c>
      <c r="K1169" s="338"/>
      <c r="L1169" s="338"/>
      <c r="M1169" s="339"/>
      <c r="N1169" s="340"/>
      <c r="O1169" s="340"/>
    </row>
    <row r="1170" spans="3:15" ht="20.25" hidden="1">
      <c r="C1170" s="337">
        <f t="shared" si="15"/>
        <v>40827</v>
      </c>
      <c r="E1170" s="338"/>
      <c r="F1170" s="338"/>
      <c r="G1170" s="338"/>
      <c r="H1170" s="81">
        <v>44132</v>
      </c>
      <c r="I1170" s="338"/>
      <c r="J1170" s="81">
        <v>44132</v>
      </c>
      <c r="K1170" s="338"/>
      <c r="L1170" s="338"/>
      <c r="M1170" s="339"/>
      <c r="N1170" s="340"/>
      <c r="O1170" s="340"/>
    </row>
    <row r="1171" spans="3:15" ht="20.25" hidden="1">
      <c r="C1171" s="337">
        <f t="shared" si="15"/>
        <v>40828</v>
      </c>
      <c r="E1171" s="338"/>
      <c r="F1171" s="338"/>
      <c r="G1171" s="338"/>
      <c r="H1171" s="81">
        <v>44133</v>
      </c>
      <c r="I1171" s="338"/>
      <c r="J1171" s="81">
        <v>44133</v>
      </c>
      <c r="K1171" s="338"/>
      <c r="L1171" s="338"/>
      <c r="M1171" s="339"/>
      <c r="N1171" s="340"/>
      <c r="O1171" s="340"/>
    </row>
    <row r="1172" spans="3:15" ht="20.25" hidden="1">
      <c r="C1172" s="337">
        <f t="shared" si="15"/>
        <v>40829</v>
      </c>
      <c r="E1172" s="338"/>
      <c r="F1172" s="338"/>
      <c r="G1172" s="338"/>
      <c r="H1172" s="81">
        <v>44134</v>
      </c>
      <c r="I1172" s="338"/>
      <c r="J1172" s="81">
        <v>44134</v>
      </c>
      <c r="K1172" s="338"/>
      <c r="L1172" s="338"/>
      <c r="M1172" s="339"/>
      <c r="N1172" s="340"/>
      <c r="O1172" s="340"/>
    </row>
    <row r="1173" spans="3:15" ht="20.25" hidden="1">
      <c r="C1173" s="337">
        <f t="shared" si="15"/>
        <v>40830</v>
      </c>
      <c r="E1173" s="338"/>
      <c r="F1173" s="338"/>
      <c r="G1173" s="338"/>
      <c r="H1173" s="81">
        <v>44135</v>
      </c>
      <c r="I1173" s="338"/>
      <c r="J1173" s="81">
        <v>44135</v>
      </c>
      <c r="K1173" s="338"/>
      <c r="L1173" s="338"/>
      <c r="M1173" s="339"/>
      <c r="N1173" s="340"/>
      <c r="O1173" s="340"/>
    </row>
    <row r="1174" spans="3:15" ht="20.25" hidden="1">
      <c r="C1174" s="337">
        <f t="shared" si="15"/>
        <v>40831</v>
      </c>
      <c r="E1174" s="338"/>
      <c r="F1174" s="338"/>
      <c r="G1174" s="338"/>
      <c r="H1174" s="81">
        <v>44136</v>
      </c>
      <c r="I1174" s="338"/>
      <c r="J1174" s="81">
        <v>44136</v>
      </c>
      <c r="K1174" s="338"/>
      <c r="L1174" s="338"/>
      <c r="M1174" s="339"/>
      <c r="N1174" s="340"/>
      <c r="O1174" s="340"/>
    </row>
    <row r="1175" spans="3:15" ht="20.25" hidden="1">
      <c r="C1175" s="337">
        <f t="shared" si="15"/>
        <v>40832</v>
      </c>
      <c r="E1175" s="338"/>
      <c r="F1175" s="338"/>
      <c r="G1175" s="338"/>
      <c r="H1175" s="81">
        <v>44137</v>
      </c>
      <c r="I1175" s="338"/>
      <c r="J1175" s="81">
        <v>44137</v>
      </c>
      <c r="K1175" s="338"/>
      <c r="L1175" s="338"/>
      <c r="M1175" s="339"/>
      <c r="N1175" s="340"/>
      <c r="O1175" s="340"/>
    </row>
    <row r="1176" spans="3:15" ht="20.25" hidden="1">
      <c r="C1176" s="337">
        <f t="shared" si="15"/>
        <v>40833</v>
      </c>
      <c r="E1176" s="338"/>
      <c r="F1176" s="338"/>
      <c r="G1176" s="338"/>
      <c r="H1176" s="81">
        <v>44138</v>
      </c>
      <c r="I1176" s="338"/>
      <c r="J1176" s="81">
        <v>44138</v>
      </c>
      <c r="K1176" s="338"/>
      <c r="L1176" s="338"/>
      <c r="M1176" s="339"/>
      <c r="N1176" s="340"/>
      <c r="O1176" s="340"/>
    </row>
    <row r="1177" spans="3:15" ht="20.25" hidden="1">
      <c r="C1177" s="337">
        <f t="shared" si="15"/>
        <v>40834</v>
      </c>
      <c r="E1177" s="338"/>
      <c r="F1177" s="338"/>
      <c r="G1177" s="338"/>
      <c r="H1177" s="81">
        <v>44139</v>
      </c>
      <c r="I1177" s="338"/>
      <c r="J1177" s="81">
        <v>44139</v>
      </c>
      <c r="K1177" s="338"/>
      <c r="L1177" s="338"/>
      <c r="M1177" s="339"/>
      <c r="N1177" s="340"/>
      <c r="O1177" s="340"/>
    </row>
    <row r="1178" spans="3:15" ht="20.25" hidden="1">
      <c r="C1178" s="337">
        <f t="shared" si="15"/>
        <v>40835</v>
      </c>
      <c r="E1178" s="338"/>
      <c r="F1178" s="338"/>
      <c r="G1178" s="338"/>
      <c r="H1178" s="81">
        <v>44140</v>
      </c>
      <c r="I1178" s="338"/>
      <c r="J1178" s="81">
        <v>44140</v>
      </c>
      <c r="K1178" s="338"/>
      <c r="L1178" s="338"/>
      <c r="M1178" s="339"/>
      <c r="N1178" s="340"/>
      <c r="O1178" s="340"/>
    </row>
    <row r="1179" spans="3:15" ht="20.25" hidden="1">
      <c r="C1179" s="337">
        <f t="shared" si="15"/>
        <v>40836</v>
      </c>
      <c r="E1179" s="338"/>
      <c r="F1179" s="338"/>
      <c r="G1179" s="338"/>
      <c r="H1179" s="81">
        <v>44141</v>
      </c>
      <c r="I1179" s="338"/>
      <c r="J1179" s="81">
        <v>44141</v>
      </c>
      <c r="K1179" s="338"/>
      <c r="L1179" s="338"/>
      <c r="M1179" s="339"/>
      <c r="N1179" s="340"/>
      <c r="O1179" s="340"/>
    </row>
    <row r="1180" spans="3:15" ht="20.25" hidden="1">
      <c r="C1180" s="337">
        <f t="shared" si="15"/>
        <v>40837</v>
      </c>
      <c r="E1180" s="338"/>
      <c r="F1180" s="338"/>
      <c r="G1180" s="338"/>
      <c r="H1180" s="81">
        <v>44142</v>
      </c>
      <c r="I1180" s="338"/>
      <c r="J1180" s="81">
        <v>44142</v>
      </c>
      <c r="K1180" s="338"/>
      <c r="L1180" s="338"/>
      <c r="M1180" s="339"/>
      <c r="N1180" s="340"/>
      <c r="O1180" s="340"/>
    </row>
    <row r="1181" spans="3:15" ht="20.25" hidden="1">
      <c r="C1181" s="337">
        <f t="shared" si="15"/>
        <v>40838</v>
      </c>
      <c r="E1181" s="338"/>
      <c r="F1181" s="338"/>
      <c r="G1181" s="338"/>
      <c r="H1181" s="81">
        <v>44143</v>
      </c>
      <c r="I1181" s="338"/>
      <c r="J1181" s="81">
        <v>44143</v>
      </c>
      <c r="K1181" s="338"/>
      <c r="L1181" s="338"/>
      <c r="M1181" s="339"/>
      <c r="N1181" s="340"/>
      <c r="O1181" s="340"/>
    </row>
    <row r="1182" spans="3:15" ht="20.25" hidden="1">
      <c r="C1182" s="337">
        <f t="shared" si="15"/>
        <v>40839</v>
      </c>
      <c r="E1182" s="338"/>
      <c r="F1182" s="338"/>
      <c r="G1182" s="338"/>
      <c r="H1182" s="81">
        <v>44144</v>
      </c>
      <c r="I1182" s="338"/>
      <c r="J1182" s="81">
        <v>44144</v>
      </c>
      <c r="K1182" s="338"/>
      <c r="L1182" s="338"/>
      <c r="M1182" s="339"/>
      <c r="N1182" s="340"/>
      <c r="O1182" s="340"/>
    </row>
    <row r="1183" spans="3:15" ht="20.25" hidden="1">
      <c r="C1183" s="337">
        <f t="shared" ref="C1183:C1246" si="16">+C1182+1</f>
        <v>40840</v>
      </c>
      <c r="E1183" s="338"/>
      <c r="F1183" s="338"/>
      <c r="G1183" s="338"/>
      <c r="H1183" s="81">
        <v>44145</v>
      </c>
      <c r="I1183" s="338"/>
      <c r="J1183" s="81">
        <v>44145</v>
      </c>
      <c r="K1183" s="338"/>
      <c r="L1183" s="338"/>
      <c r="M1183" s="339"/>
      <c r="N1183" s="340"/>
      <c r="O1183" s="340"/>
    </row>
    <row r="1184" spans="3:15" ht="20.25" hidden="1">
      <c r="C1184" s="337">
        <f t="shared" si="16"/>
        <v>40841</v>
      </c>
      <c r="E1184" s="338"/>
      <c r="F1184" s="338"/>
      <c r="G1184" s="338"/>
      <c r="H1184" s="81">
        <v>44146</v>
      </c>
      <c r="I1184" s="338"/>
      <c r="J1184" s="81">
        <v>44146</v>
      </c>
      <c r="K1184" s="338"/>
      <c r="L1184" s="338"/>
      <c r="M1184" s="339"/>
      <c r="N1184" s="340"/>
      <c r="O1184" s="340"/>
    </row>
    <row r="1185" spans="3:15" ht="20.25" hidden="1">
      <c r="C1185" s="337">
        <f t="shared" si="16"/>
        <v>40842</v>
      </c>
      <c r="E1185" s="338"/>
      <c r="F1185" s="338"/>
      <c r="G1185" s="338"/>
      <c r="H1185" s="81">
        <v>44147</v>
      </c>
      <c r="I1185" s="338"/>
      <c r="J1185" s="81">
        <v>44147</v>
      </c>
      <c r="K1185" s="338"/>
      <c r="L1185" s="338"/>
      <c r="M1185" s="339"/>
      <c r="N1185" s="340"/>
      <c r="O1185" s="340"/>
    </row>
    <row r="1186" spans="3:15" ht="20.25" hidden="1">
      <c r="C1186" s="337">
        <f t="shared" si="16"/>
        <v>40843</v>
      </c>
      <c r="E1186" s="338"/>
      <c r="F1186" s="338"/>
      <c r="G1186" s="338"/>
      <c r="H1186" s="81">
        <v>44148</v>
      </c>
      <c r="I1186" s="338"/>
      <c r="J1186" s="81">
        <v>44148</v>
      </c>
      <c r="K1186" s="338"/>
      <c r="L1186" s="338"/>
      <c r="M1186" s="339"/>
      <c r="N1186" s="340"/>
      <c r="O1186" s="340"/>
    </row>
    <row r="1187" spans="3:15" ht="20.25" hidden="1">
      <c r="C1187" s="337">
        <f t="shared" si="16"/>
        <v>40844</v>
      </c>
      <c r="E1187" s="338"/>
      <c r="F1187" s="338"/>
      <c r="G1187" s="338"/>
      <c r="H1187" s="81">
        <v>44149</v>
      </c>
      <c r="I1187" s="338"/>
      <c r="J1187" s="81">
        <v>44149</v>
      </c>
      <c r="K1187" s="338"/>
      <c r="L1187" s="338"/>
      <c r="M1187" s="339"/>
      <c r="N1187" s="340"/>
      <c r="O1187" s="340"/>
    </row>
    <row r="1188" spans="3:15" ht="20.25" hidden="1">
      <c r="C1188" s="337">
        <f t="shared" si="16"/>
        <v>40845</v>
      </c>
      <c r="E1188" s="338"/>
      <c r="F1188" s="338"/>
      <c r="G1188" s="338"/>
      <c r="H1188" s="81">
        <v>44150</v>
      </c>
      <c r="I1188" s="338"/>
      <c r="J1188" s="81">
        <v>44150</v>
      </c>
      <c r="K1188" s="338"/>
      <c r="L1188" s="338"/>
      <c r="M1188" s="339"/>
      <c r="N1188" s="340"/>
      <c r="O1188" s="340"/>
    </row>
    <row r="1189" spans="3:15" ht="20.25" hidden="1">
      <c r="C1189" s="337">
        <f t="shared" si="16"/>
        <v>40846</v>
      </c>
      <c r="E1189" s="338"/>
      <c r="F1189" s="338"/>
      <c r="G1189" s="338"/>
      <c r="H1189" s="81">
        <v>44151</v>
      </c>
      <c r="I1189" s="338"/>
      <c r="J1189" s="81">
        <v>44151</v>
      </c>
      <c r="K1189" s="338"/>
      <c r="L1189" s="338"/>
      <c r="M1189" s="339"/>
      <c r="N1189" s="340"/>
      <c r="O1189" s="340"/>
    </row>
    <row r="1190" spans="3:15" ht="20.25" hidden="1">
      <c r="C1190" s="337">
        <f t="shared" si="16"/>
        <v>40847</v>
      </c>
      <c r="E1190" s="338"/>
      <c r="F1190" s="338"/>
      <c r="G1190" s="338"/>
      <c r="H1190" s="81">
        <v>44152</v>
      </c>
      <c r="I1190" s="338"/>
      <c r="J1190" s="81">
        <v>44152</v>
      </c>
      <c r="K1190" s="338"/>
      <c r="L1190" s="338"/>
      <c r="M1190" s="339"/>
      <c r="N1190" s="340"/>
      <c r="O1190" s="340"/>
    </row>
    <row r="1191" spans="3:15" ht="20.25" hidden="1">
      <c r="C1191" s="337">
        <f t="shared" si="16"/>
        <v>40848</v>
      </c>
      <c r="E1191" s="338"/>
      <c r="F1191" s="338"/>
      <c r="G1191" s="338"/>
      <c r="H1191" s="81">
        <v>44153</v>
      </c>
      <c r="I1191" s="338"/>
      <c r="J1191" s="81">
        <v>44153</v>
      </c>
      <c r="K1191" s="338"/>
      <c r="L1191" s="338"/>
      <c r="M1191" s="339"/>
      <c r="N1191" s="340"/>
      <c r="O1191" s="340"/>
    </row>
    <row r="1192" spans="3:15" ht="20.25" hidden="1">
      <c r="C1192" s="337">
        <f t="shared" si="16"/>
        <v>40849</v>
      </c>
      <c r="E1192" s="338"/>
      <c r="F1192" s="338"/>
      <c r="G1192" s="338"/>
      <c r="H1192" s="81">
        <v>44154</v>
      </c>
      <c r="I1192" s="338"/>
      <c r="J1192" s="81">
        <v>44154</v>
      </c>
      <c r="K1192" s="338"/>
      <c r="L1192" s="338"/>
      <c r="M1192" s="339"/>
      <c r="N1192" s="340"/>
      <c r="O1192" s="340"/>
    </row>
    <row r="1193" spans="3:15" ht="20.25" hidden="1">
      <c r="C1193" s="337">
        <f t="shared" si="16"/>
        <v>40850</v>
      </c>
      <c r="E1193" s="338"/>
      <c r="F1193" s="338"/>
      <c r="G1193" s="338"/>
      <c r="H1193" s="81">
        <v>44155</v>
      </c>
      <c r="I1193" s="338"/>
      <c r="J1193" s="81">
        <v>44155</v>
      </c>
      <c r="K1193" s="338"/>
      <c r="L1193" s="338"/>
      <c r="M1193" s="339"/>
      <c r="N1193" s="340"/>
      <c r="O1193" s="340"/>
    </row>
    <row r="1194" spans="3:15" ht="20.25" hidden="1">
      <c r="C1194" s="337">
        <f t="shared" si="16"/>
        <v>40851</v>
      </c>
      <c r="E1194" s="338"/>
      <c r="F1194" s="338"/>
      <c r="G1194" s="338"/>
      <c r="H1194" s="81">
        <v>44156</v>
      </c>
      <c r="I1194" s="338"/>
      <c r="J1194" s="81">
        <v>44156</v>
      </c>
      <c r="K1194" s="338"/>
      <c r="L1194" s="338"/>
      <c r="M1194" s="339"/>
      <c r="N1194" s="340"/>
      <c r="O1194" s="340"/>
    </row>
    <row r="1195" spans="3:15" ht="20.25" hidden="1">
      <c r="C1195" s="337">
        <f t="shared" si="16"/>
        <v>40852</v>
      </c>
      <c r="E1195" s="338"/>
      <c r="F1195" s="338"/>
      <c r="G1195" s="338"/>
      <c r="H1195" s="81">
        <v>44157</v>
      </c>
      <c r="I1195" s="338"/>
      <c r="J1195" s="81">
        <v>44157</v>
      </c>
      <c r="K1195" s="338"/>
      <c r="L1195" s="338"/>
      <c r="M1195" s="339"/>
      <c r="N1195" s="340"/>
      <c r="O1195" s="340"/>
    </row>
    <row r="1196" spans="3:15" ht="20.25" hidden="1">
      <c r="C1196" s="337">
        <f t="shared" si="16"/>
        <v>40853</v>
      </c>
      <c r="E1196" s="338"/>
      <c r="F1196" s="338"/>
      <c r="G1196" s="338"/>
      <c r="H1196" s="81">
        <v>44158</v>
      </c>
      <c r="I1196" s="338"/>
      <c r="J1196" s="81">
        <v>44158</v>
      </c>
      <c r="K1196" s="338"/>
      <c r="L1196" s="338"/>
      <c r="M1196" s="339"/>
      <c r="N1196" s="340"/>
      <c r="O1196" s="340"/>
    </row>
    <row r="1197" spans="3:15" ht="20.25" hidden="1">
      <c r="C1197" s="337">
        <f t="shared" si="16"/>
        <v>40854</v>
      </c>
      <c r="E1197" s="338"/>
      <c r="F1197" s="338"/>
      <c r="G1197" s="338"/>
      <c r="H1197" s="81">
        <v>44159</v>
      </c>
      <c r="I1197" s="338"/>
      <c r="J1197" s="81">
        <v>44159</v>
      </c>
      <c r="K1197" s="338"/>
      <c r="L1197" s="338"/>
      <c r="M1197" s="339"/>
      <c r="N1197" s="340"/>
      <c r="O1197" s="340"/>
    </row>
    <row r="1198" spans="3:15" ht="20.25" hidden="1">
      <c r="C1198" s="337">
        <f t="shared" si="16"/>
        <v>40855</v>
      </c>
      <c r="E1198" s="338"/>
      <c r="F1198" s="338"/>
      <c r="G1198" s="338"/>
      <c r="H1198" s="81">
        <v>44160</v>
      </c>
      <c r="I1198" s="338"/>
      <c r="J1198" s="81">
        <v>44160</v>
      </c>
      <c r="K1198" s="338"/>
      <c r="L1198" s="338"/>
      <c r="M1198" s="339"/>
      <c r="N1198" s="340"/>
      <c r="O1198" s="340"/>
    </row>
    <row r="1199" spans="3:15" ht="20.25" hidden="1">
      <c r="C1199" s="337">
        <f t="shared" si="16"/>
        <v>40856</v>
      </c>
      <c r="E1199" s="338"/>
      <c r="F1199" s="338"/>
      <c r="G1199" s="338"/>
      <c r="H1199" s="81">
        <v>44161</v>
      </c>
      <c r="I1199" s="338"/>
      <c r="J1199" s="81">
        <v>44161</v>
      </c>
      <c r="K1199" s="338"/>
      <c r="L1199" s="338"/>
      <c r="M1199" s="339"/>
      <c r="N1199" s="340"/>
      <c r="O1199" s="340"/>
    </row>
    <row r="1200" spans="3:15" ht="20.25" hidden="1">
      <c r="C1200" s="337">
        <f t="shared" si="16"/>
        <v>40857</v>
      </c>
      <c r="E1200" s="338"/>
      <c r="F1200" s="338"/>
      <c r="G1200" s="338"/>
      <c r="H1200" s="81">
        <v>44162</v>
      </c>
      <c r="I1200" s="338"/>
      <c r="J1200" s="81">
        <v>44162</v>
      </c>
      <c r="K1200" s="338"/>
      <c r="L1200" s="338"/>
      <c r="M1200" s="339"/>
      <c r="N1200" s="340"/>
      <c r="O1200" s="340"/>
    </row>
    <row r="1201" spans="3:15" ht="20.25" hidden="1">
      <c r="C1201" s="337">
        <f t="shared" si="16"/>
        <v>40858</v>
      </c>
      <c r="E1201" s="338"/>
      <c r="F1201" s="338"/>
      <c r="G1201" s="338"/>
      <c r="H1201" s="81">
        <v>44163</v>
      </c>
      <c r="I1201" s="338"/>
      <c r="J1201" s="81">
        <v>44163</v>
      </c>
      <c r="K1201" s="338"/>
      <c r="L1201" s="338"/>
      <c r="M1201" s="339"/>
      <c r="N1201" s="340"/>
      <c r="O1201" s="340"/>
    </row>
    <row r="1202" spans="3:15" ht="20.25" hidden="1">
      <c r="C1202" s="337">
        <f t="shared" si="16"/>
        <v>40859</v>
      </c>
      <c r="E1202" s="338"/>
      <c r="F1202" s="338"/>
      <c r="G1202" s="338"/>
      <c r="H1202" s="81">
        <v>44164</v>
      </c>
      <c r="I1202" s="338"/>
      <c r="J1202" s="81">
        <v>44164</v>
      </c>
      <c r="K1202" s="338"/>
      <c r="L1202" s="338"/>
      <c r="M1202" s="339"/>
      <c r="N1202" s="340"/>
      <c r="O1202" s="340"/>
    </row>
    <row r="1203" spans="3:15" ht="20.25" hidden="1">
      <c r="C1203" s="337">
        <f t="shared" si="16"/>
        <v>40860</v>
      </c>
      <c r="E1203" s="338"/>
      <c r="F1203" s="338"/>
      <c r="G1203" s="338"/>
      <c r="H1203" s="81">
        <v>44165</v>
      </c>
      <c r="I1203" s="338"/>
      <c r="J1203" s="81">
        <v>44165</v>
      </c>
      <c r="K1203" s="338"/>
      <c r="L1203" s="338"/>
      <c r="M1203" s="339"/>
      <c r="N1203" s="340"/>
      <c r="O1203" s="340"/>
    </row>
    <row r="1204" spans="3:15" ht="20.25" hidden="1">
      <c r="C1204" s="337">
        <f t="shared" si="16"/>
        <v>40861</v>
      </c>
      <c r="E1204" s="338"/>
      <c r="F1204" s="338"/>
      <c r="G1204" s="338"/>
      <c r="H1204" s="81">
        <v>44166</v>
      </c>
      <c r="I1204" s="338"/>
      <c r="J1204" s="81">
        <v>44166</v>
      </c>
      <c r="K1204" s="338"/>
      <c r="L1204" s="338"/>
      <c r="M1204" s="339"/>
      <c r="N1204" s="340"/>
      <c r="O1204" s="340"/>
    </row>
    <row r="1205" spans="3:15" ht="20.25" hidden="1">
      <c r="C1205" s="337">
        <f t="shared" si="16"/>
        <v>40862</v>
      </c>
      <c r="E1205" s="338"/>
      <c r="F1205" s="338"/>
      <c r="G1205" s="338"/>
      <c r="H1205" s="81">
        <v>44167</v>
      </c>
      <c r="I1205" s="338"/>
      <c r="J1205" s="81">
        <v>44167</v>
      </c>
      <c r="K1205" s="338"/>
      <c r="L1205" s="338"/>
      <c r="M1205" s="339"/>
      <c r="N1205" s="340"/>
      <c r="O1205" s="340"/>
    </row>
    <row r="1206" spans="3:15" ht="20.25" hidden="1">
      <c r="C1206" s="337">
        <f t="shared" si="16"/>
        <v>40863</v>
      </c>
      <c r="E1206" s="338"/>
      <c r="F1206" s="338"/>
      <c r="G1206" s="338"/>
      <c r="H1206" s="81">
        <v>44168</v>
      </c>
      <c r="I1206" s="338"/>
      <c r="J1206" s="81">
        <v>44168</v>
      </c>
      <c r="K1206" s="338"/>
      <c r="L1206" s="338"/>
      <c r="M1206" s="339"/>
      <c r="N1206" s="340"/>
      <c r="O1206" s="340"/>
    </row>
    <row r="1207" spans="3:15" ht="20.25" hidden="1">
      <c r="C1207" s="337">
        <f t="shared" si="16"/>
        <v>40864</v>
      </c>
      <c r="E1207" s="338"/>
      <c r="F1207" s="338"/>
      <c r="G1207" s="338"/>
      <c r="H1207" s="81">
        <v>44169</v>
      </c>
      <c r="I1207" s="338"/>
      <c r="J1207" s="81">
        <v>44169</v>
      </c>
      <c r="K1207" s="338"/>
      <c r="L1207" s="338"/>
      <c r="M1207" s="339"/>
      <c r="N1207" s="340"/>
      <c r="O1207" s="340"/>
    </row>
    <row r="1208" spans="3:15" ht="20.25" hidden="1">
      <c r="C1208" s="337">
        <f t="shared" si="16"/>
        <v>40865</v>
      </c>
      <c r="E1208" s="338"/>
      <c r="F1208" s="338"/>
      <c r="G1208" s="338"/>
      <c r="H1208" s="81">
        <v>44170</v>
      </c>
      <c r="I1208" s="338"/>
      <c r="J1208" s="81">
        <v>44170</v>
      </c>
      <c r="K1208" s="338"/>
      <c r="L1208" s="338"/>
      <c r="M1208" s="339"/>
      <c r="N1208" s="340"/>
      <c r="O1208" s="340"/>
    </row>
    <row r="1209" spans="3:15" ht="20.25" hidden="1">
      <c r="C1209" s="337">
        <f t="shared" si="16"/>
        <v>40866</v>
      </c>
      <c r="E1209" s="338"/>
      <c r="F1209" s="338"/>
      <c r="G1209" s="338"/>
      <c r="H1209" s="81">
        <v>44171</v>
      </c>
      <c r="I1209" s="338"/>
      <c r="J1209" s="81">
        <v>44171</v>
      </c>
      <c r="K1209" s="338"/>
      <c r="L1209" s="338"/>
      <c r="M1209" s="339"/>
      <c r="N1209" s="340"/>
      <c r="O1209" s="340"/>
    </row>
    <row r="1210" spans="3:15" ht="20.25" hidden="1">
      <c r="C1210" s="337">
        <f t="shared" si="16"/>
        <v>40867</v>
      </c>
      <c r="E1210" s="338"/>
      <c r="F1210" s="338"/>
      <c r="G1210" s="338"/>
      <c r="H1210" s="81">
        <v>44172</v>
      </c>
      <c r="I1210" s="338"/>
      <c r="J1210" s="81">
        <v>44172</v>
      </c>
      <c r="K1210" s="338"/>
      <c r="L1210" s="338"/>
      <c r="M1210" s="339"/>
      <c r="N1210" s="340"/>
      <c r="O1210" s="340"/>
    </row>
    <row r="1211" spans="3:15" ht="20.25" hidden="1">
      <c r="C1211" s="337">
        <f t="shared" si="16"/>
        <v>40868</v>
      </c>
      <c r="E1211" s="338"/>
      <c r="F1211" s="338"/>
      <c r="G1211" s="338"/>
      <c r="H1211" s="81">
        <v>44173</v>
      </c>
      <c r="I1211" s="338"/>
      <c r="J1211" s="81">
        <v>44173</v>
      </c>
      <c r="K1211" s="338"/>
      <c r="L1211" s="338"/>
      <c r="M1211" s="339"/>
      <c r="N1211" s="340"/>
      <c r="O1211" s="340"/>
    </row>
    <row r="1212" spans="3:15" ht="20.25" hidden="1">
      <c r="C1212" s="337">
        <f t="shared" si="16"/>
        <v>40869</v>
      </c>
      <c r="E1212" s="338"/>
      <c r="F1212" s="338"/>
      <c r="G1212" s="338"/>
      <c r="H1212" s="81">
        <v>44174</v>
      </c>
      <c r="I1212" s="338"/>
      <c r="J1212" s="81">
        <v>44174</v>
      </c>
      <c r="K1212" s="338"/>
      <c r="L1212" s="338"/>
      <c r="M1212" s="339"/>
      <c r="N1212" s="340"/>
      <c r="O1212" s="340"/>
    </row>
    <row r="1213" spans="3:15" ht="20.25" hidden="1">
      <c r="C1213" s="337">
        <f t="shared" si="16"/>
        <v>40870</v>
      </c>
      <c r="E1213" s="338"/>
      <c r="F1213" s="338"/>
      <c r="G1213" s="338"/>
      <c r="H1213" s="81">
        <v>44175</v>
      </c>
      <c r="I1213" s="338"/>
      <c r="J1213" s="81">
        <v>44175</v>
      </c>
      <c r="K1213" s="338"/>
      <c r="L1213" s="338"/>
      <c r="M1213" s="339"/>
      <c r="N1213" s="340"/>
      <c r="O1213" s="340"/>
    </row>
    <row r="1214" spans="3:15" ht="20.25" hidden="1">
      <c r="C1214" s="337">
        <f t="shared" si="16"/>
        <v>40871</v>
      </c>
      <c r="E1214" s="338"/>
      <c r="F1214" s="338"/>
      <c r="G1214" s="338"/>
      <c r="H1214" s="81">
        <v>44176</v>
      </c>
      <c r="I1214" s="338"/>
      <c r="J1214" s="81">
        <v>44176</v>
      </c>
      <c r="K1214" s="338"/>
      <c r="L1214" s="338"/>
      <c r="M1214" s="339"/>
      <c r="N1214" s="340"/>
      <c r="O1214" s="340"/>
    </row>
    <row r="1215" spans="3:15" ht="20.25" hidden="1">
      <c r="C1215" s="337">
        <f t="shared" si="16"/>
        <v>40872</v>
      </c>
      <c r="E1215" s="338"/>
      <c r="F1215" s="338"/>
      <c r="G1215" s="338"/>
      <c r="H1215" s="81">
        <v>44177</v>
      </c>
      <c r="I1215" s="338"/>
      <c r="J1215" s="81">
        <v>44177</v>
      </c>
      <c r="K1215" s="338"/>
      <c r="L1215" s="338"/>
      <c r="M1215" s="339"/>
      <c r="N1215" s="340"/>
      <c r="O1215" s="340"/>
    </row>
    <row r="1216" spans="3:15" ht="20.25" hidden="1">
      <c r="C1216" s="337">
        <f t="shared" si="16"/>
        <v>40873</v>
      </c>
      <c r="E1216" s="338"/>
      <c r="F1216" s="338"/>
      <c r="G1216" s="338"/>
      <c r="H1216" s="81">
        <v>44178</v>
      </c>
      <c r="I1216" s="338"/>
      <c r="J1216" s="81">
        <v>44178</v>
      </c>
      <c r="K1216" s="338"/>
      <c r="L1216" s="338"/>
      <c r="M1216" s="339"/>
      <c r="N1216" s="340"/>
      <c r="O1216" s="340"/>
    </row>
    <row r="1217" spans="3:15" ht="20.25" hidden="1">
      <c r="C1217" s="337">
        <f t="shared" si="16"/>
        <v>40874</v>
      </c>
      <c r="E1217" s="338"/>
      <c r="F1217" s="338"/>
      <c r="G1217" s="338"/>
      <c r="H1217" s="81">
        <v>44179</v>
      </c>
      <c r="I1217" s="338"/>
      <c r="J1217" s="81">
        <v>44179</v>
      </c>
      <c r="K1217" s="338"/>
      <c r="L1217" s="338"/>
      <c r="M1217" s="339"/>
      <c r="N1217" s="340"/>
      <c r="O1217" s="340"/>
    </row>
    <row r="1218" spans="3:15" ht="20.25" hidden="1">
      <c r="C1218" s="337">
        <f t="shared" si="16"/>
        <v>40875</v>
      </c>
      <c r="E1218" s="338"/>
      <c r="F1218" s="338"/>
      <c r="G1218" s="338"/>
      <c r="H1218" s="81">
        <v>44180</v>
      </c>
      <c r="I1218" s="338"/>
      <c r="J1218" s="81">
        <v>44180</v>
      </c>
      <c r="K1218" s="338"/>
      <c r="L1218" s="338"/>
      <c r="M1218" s="339"/>
      <c r="N1218" s="340"/>
      <c r="O1218" s="340"/>
    </row>
    <row r="1219" spans="3:15" ht="20.25" hidden="1">
      <c r="C1219" s="337">
        <f t="shared" si="16"/>
        <v>40876</v>
      </c>
      <c r="E1219" s="338"/>
      <c r="F1219" s="338"/>
      <c r="G1219" s="338"/>
      <c r="H1219" s="81">
        <v>44181</v>
      </c>
      <c r="I1219" s="338"/>
      <c r="J1219" s="81">
        <v>44181</v>
      </c>
      <c r="K1219" s="338"/>
      <c r="L1219" s="338"/>
      <c r="M1219" s="339"/>
      <c r="N1219" s="340"/>
      <c r="O1219" s="340"/>
    </row>
    <row r="1220" spans="3:15" ht="20.25" hidden="1">
      <c r="C1220" s="337">
        <f t="shared" si="16"/>
        <v>40877</v>
      </c>
      <c r="E1220" s="338"/>
      <c r="F1220" s="338"/>
      <c r="G1220" s="338"/>
      <c r="H1220" s="81">
        <v>44182</v>
      </c>
      <c r="I1220" s="338"/>
      <c r="J1220" s="81">
        <v>44182</v>
      </c>
      <c r="K1220" s="338"/>
      <c r="L1220" s="338"/>
      <c r="M1220" s="339"/>
      <c r="N1220" s="340"/>
      <c r="O1220" s="340"/>
    </row>
    <row r="1221" spans="3:15" ht="20.25" hidden="1">
      <c r="C1221" s="337">
        <f t="shared" si="16"/>
        <v>40878</v>
      </c>
      <c r="E1221" s="338"/>
      <c r="F1221" s="338"/>
      <c r="G1221" s="338"/>
      <c r="H1221" s="81">
        <v>44183</v>
      </c>
      <c r="I1221" s="338"/>
      <c r="J1221" s="81">
        <v>44183</v>
      </c>
      <c r="K1221" s="338"/>
      <c r="L1221" s="338"/>
      <c r="M1221" s="339"/>
      <c r="N1221" s="340"/>
      <c r="O1221" s="340"/>
    </row>
    <row r="1222" spans="3:15" ht="20.25" hidden="1">
      <c r="C1222" s="337">
        <f t="shared" si="16"/>
        <v>40879</v>
      </c>
      <c r="E1222" s="338"/>
      <c r="F1222" s="338"/>
      <c r="G1222" s="338"/>
      <c r="H1222" s="81">
        <v>44184</v>
      </c>
      <c r="I1222" s="338"/>
      <c r="J1222" s="81">
        <v>44184</v>
      </c>
      <c r="K1222" s="338"/>
      <c r="L1222" s="338"/>
      <c r="M1222" s="339"/>
      <c r="N1222" s="340"/>
      <c r="O1222" s="340"/>
    </row>
    <row r="1223" spans="3:15" ht="20.25" hidden="1">
      <c r="C1223" s="337">
        <f t="shared" si="16"/>
        <v>40880</v>
      </c>
      <c r="E1223" s="338"/>
      <c r="F1223" s="338"/>
      <c r="G1223" s="338"/>
      <c r="H1223" s="81">
        <v>44185</v>
      </c>
      <c r="I1223" s="338"/>
      <c r="J1223" s="81">
        <v>44185</v>
      </c>
      <c r="K1223" s="338"/>
      <c r="L1223" s="338"/>
      <c r="M1223" s="339"/>
      <c r="N1223" s="340"/>
      <c r="O1223" s="340"/>
    </row>
    <row r="1224" spans="3:15" ht="20.25" hidden="1">
      <c r="C1224" s="337">
        <f t="shared" si="16"/>
        <v>40881</v>
      </c>
      <c r="E1224" s="338"/>
      <c r="F1224" s="338"/>
      <c r="G1224" s="338"/>
      <c r="H1224" s="81">
        <v>44186</v>
      </c>
      <c r="I1224" s="338"/>
      <c r="J1224" s="81">
        <v>44186</v>
      </c>
      <c r="K1224" s="338"/>
      <c r="L1224" s="338"/>
      <c r="M1224" s="339"/>
      <c r="N1224" s="340"/>
      <c r="O1224" s="340"/>
    </row>
    <row r="1225" spans="3:15" ht="20.25" hidden="1">
      <c r="C1225" s="337">
        <f t="shared" si="16"/>
        <v>40882</v>
      </c>
      <c r="E1225" s="338"/>
      <c r="F1225" s="338"/>
      <c r="G1225" s="338"/>
      <c r="H1225" s="81">
        <v>44187</v>
      </c>
      <c r="I1225" s="338"/>
      <c r="J1225" s="81">
        <v>44187</v>
      </c>
      <c r="K1225" s="338"/>
      <c r="L1225" s="338"/>
      <c r="M1225" s="339"/>
      <c r="N1225" s="340"/>
      <c r="O1225" s="340"/>
    </row>
    <row r="1226" spans="3:15" ht="20.25" hidden="1">
      <c r="C1226" s="337">
        <f t="shared" si="16"/>
        <v>40883</v>
      </c>
      <c r="E1226" s="338"/>
      <c r="F1226" s="338"/>
      <c r="G1226" s="338"/>
      <c r="H1226" s="81">
        <v>44188</v>
      </c>
      <c r="I1226" s="338"/>
      <c r="J1226" s="81">
        <v>44188</v>
      </c>
      <c r="K1226" s="338"/>
      <c r="L1226" s="338"/>
      <c r="M1226" s="339"/>
      <c r="N1226" s="340"/>
      <c r="O1226" s="340"/>
    </row>
    <row r="1227" spans="3:15" ht="20.25" hidden="1">
      <c r="C1227" s="337">
        <f t="shared" si="16"/>
        <v>40884</v>
      </c>
      <c r="E1227" s="338"/>
      <c r="F1227" s="338"/>
      <c r="G1227" s="338"/>
      <c r="H1227" s="81">
        <v>44189</v>
      </c>
      <c r="I1227" s="338"/>
      <c r="J1227" s="81">
        <v>44189</v>
      </c>
      <c r="K1227" s="338"/>
      <c r="L1227" s="338"/>
      <c r="M1227" s="339"/>
      <c r="N1227" s="340"/>
      <c r="O1227" s="340"/>
    </row>
    <row r="1228" spans="3:15" ht="20.25" hidden="1">
      <c r="C1228" s="337">
        <f t="shared" si="16"/>
        <v>40885</v>
      </c>
      <c r="E1228" s="338"/>
      <c r="F1228" s="338"/>
      <c r="G1228" s="338"/>
      <c r="H1228" s="81">
        <v>44190</v>
      </c>
      <c r="I1228" s="338"/>
      <c r="J1228" s="81">
        <v>44190</v>
      </c>
      <c r="K1228" s="338"/>
      <c r="L1228" s="338"/>
      <c r="M1228" s="339"/>
      <c r="N1228" s="340"/>
      <c r="O1228" s="340"/>
    </row>
    <row r="1229" spans="3:15" ht="20.25" hidden="1">
      <c r="C1229" s="337">
        <f t="shared" si="16"/>
        <v>40886</v>
      </c>
      <c r="E1229" s="338"/>
      <c r="F1229" s="338"/>
      <c r="G1229" s="338"/>
      <c r="H1229" s="81">
        <v>44191</v>
      </c>
      <c r="I1229" s="338"/>
      <c r="J1229" s="81">
        <v>44191</v>
      </c>
      <c r="K1229" s="338"/>
      <c r="L1229" s="338"/>
      <c r="M1229" s="339"/>
      <c r="N1229" s="340"/>
      <c r="O1229" s="340"/>
    </row>
    <row r="1230" spans="3:15" ht="20.25" hidden="1">
      <c r="C1230" s="337">
        <f t="shared" si="16"/>
        <v>40887</v>
      </c>
      <c r="E1230" s="338"/>
      <c r="F1230" s="338"/>
      <c r="G1230" s="338"/>
      <c r="H1230" s="81">
        <v>44192</v>
      </c>
      <c r="I1230" s="338"/>
      <c r="J1230" s="81">
        <v>44192</v>
      </c>
      <c r="K1230" s="338"/>
      <c r="L1230" s="338"/>
      <c r="M1230" s="339"/>
      <c r="N1230" s="340"/>
      <c r="O1230" s="340"/>
    </row>
    <row r="1231" spans="3:15" ht="20.25" hidden="1">
      <c r="C1231" s="337">
        <f t="shared" si="16"/>
        <v>40888</v>
      </c>
      <c r="E1231" s="338"/>
      <c r="F1231" s="338"/>
      <c r="G1231" s="338"/>
      <c r="H1231" s="81">
        <v>44193</v>
      </c>
      <c r="I1231" s="338"/>
      <c r="J1231" s="81">
        <v>44193</v>
      </c>
      <c r="K1231" s="338"/>
      <c r="L1231" s="338"/>
      <c r="M1231" s="339"/>
      <c r="N1231" s="340"/>
      <c r="O1231" s="340"/>
    </row>
    <row r="1232" spans="3:15" ht="20.25" hidden="1">
      <c r="C1232" s="337">
        <f t="shared" si="16"/>
        <v>40889</v>
      </c>
      <c r="E1232" s="338"/>
      <c r="F1232" s="338"/>
      <c r="G1232" s="338"/>
      <c r="H1232" s="81">
        <v>44194</v>
      </c>
      <c r="I1232" s="338"/>
      <c r="J1232" s="81">
        <v>44194</v>
      </c>
      <c r="K1232" s="338"/>
      <c r="L1232" s="338"/>
      <c r="M1232" s="339"/>
      <c r="N1232" s="340"/>
      <c r="O1232" s="340"/>
    </row>
    <row r="1233" spans="3:15" ht="20.25" hidden="1">
      <c r="C1233" s="337">
        <f t="shared" si="16"/>
        <v>40890</v>
      </c>
      <c r="E1233" s="338"/>
      <c r="F1233" s="338"/>
      <c r="G1233" s="338"/>
      <c r="H1233" s="81">
        <v>44195</v>
      </c>
      <c r="I1233" s="338"/>
      <c r="J1233" s="81">
        <v>44195</v>
      </c>
      <c r="K1233" s="338"/>
      <c r="L1233" s="338"/>
      <c r="M1233" s="339"/>
      <c r="N1233" s="340"/>
      <c r="O1233" s="340"/>
    </row>
    <row r="1234" spans="3:15" ht="20.25" hidden="1">
      <c r="C1234" s="337">
        <f t="shared" si="16"/>
        <v>40891</v>
      </c>
      <c r="E1234" s="338"/>
      <c r="F1234" s="338"/>
      <c r="G1234" s="338"/>
      <c r="H1234" s="81">
        <v>44196</v>
      </c>
      <c r="I1234" s="338"/>
      <c r="J1234" s="81">
        <v>44196</v>
      </c>
      <c r="K1234" s="338"/>
      <c r="L1234" s="338"/>
      <c r="M1234" s="339"/>
      <c r="N1234" s="340"/>
      <c r="O1234" s="340"/>
    </row>
    <row r="1235" spans="3:15" ht="15" hidden="1" customHeight="1">
      <c r="C1235" s="337">
        <f t="shared" si="16"/>
        <v>40892</v>
      </c>
      <c r="E1235" s="338"/>
      <c r="F1235" s="338"/>
      <c r="G1235" s="338"/>
      <c r="H1235" s="81">
        <v>44197</v>
      </c>
      <c r="I1235" s="338"/>
      <c r="J1235" s="81">
        <v>44197</v>
      </c>
      <c r="K1235" s="338"/>
      <c r="L1235" s="338"/>
      <c r="M1235" s="339"/>
      <c r="N1235" s="340"/>
      <c r="O1235" s="340"/>
    </row>
    <row r="1236" spans="3:15" ht="15" hidden="1" customHeight="1">
      <c r="C1236" s="337">
        <f t="shared" si="16"/>
        <v>40893</v>
      </c>
      <c r="E1236" s="338"/>
      <c r="F1236" s="338"/>
      <c r="G1236" s="338"/>
      <c r="H1236" s="81">
        <v>44198</v>
      </c>
      <c r="I1236" s="338"/>
      <c r="J1236" s="81">
        <v>44198</v>
      </c>
      <c r="K1236" s="338"/>
      <c r="L1236" s="338"/>
      <c r="M1236" s="339"/>
      <c r="N1236" s="340"/>
      <c r="O1236" s="340"/>
    </row>
    <row r="1237" spans="3:15" ht="15" hidden="1" customHeight="1">
      <c r="C1237" s="337">
        <f t="shared" si="16"/>
        <v>40894</v>
      </c>
      <c r="E1237" s="338"/>
      <c r="F1237" s="338"/>
      <c r="G1237" s="338"/>
      <c r="H1237" s="81">
        <v>44199</v>
      </c>
      <c r="I1237" s="338"/>
      <c r="J1237" s="81">
        <v>44199</v>
      </c>
      <c r="K1237" s="338"/>
      <c r="L1237" s="338"/>
      <c r="M1237" s="339"/>
      <c r="N1237" s="340"/>
      <c r="O1237" s="340"/>
    </row>
    <row r="1238" spans="3:15" ht="15" hidden="1" customHeight="1">
      <c r="C1238" s="337">
        <f t="shared" si="16"/>
        <v>40895</v>
      </c>
      <c r="E1238" s="338"/>
      <c r="F1238" s="338"/>
      <c r="G1238" s="338"/>
      <c r="H1238" s="81">
        <v>44200</v>
      </c>
      <c r="I1238" s="338"/>
      <c r="J1238" s="81">
        <v>44200</v>
      </c>
      <c r="K1238" s="338"/>
      <c r="L1238" s="338"/>
      <c r="M1238" s="339"/>
      <c r="N1238" s="340"/>
      <c r="O1238" s="340"/>
    </row>
    <row r="1239" spans="3:15" ht="15" hidden="1" customHeight="1">
      <c r="C1239" s="337">
        <f t="shared" si="16"/>
        <v>40896</v>
      </c>
      <c r="E1239" s="338"/>
      <c r="F1239" s="338"/>
      <c r="G1239" s="338"/>
      <c r="H1239" s="81">
        <v>44201</v>
      </c>
      <c r="I1239" s="338"/>
      <c r="J1239" s="81">
        <v>44201</v>
      </c>
      <c r="K1239" s="338"/>
      <c r="L1239" s="338"/>
      <c r="M1239" s="339"/>
      <c r="N1239" s="340"/>
      <c r="O1239" s="340"/>
    </row>
    <row r="1240" spans="3:15" ht="15" hidden="1" customHeight="1">
      <c r="C1240" s="337">
        <f t="shared" si="16"/>
        <v>40897</v>
      </c>
      <c r="E1240" s="338"/>
      <c r="F1240" s="338"/>
      <c r="G1240" s="338"/>
      <c r="H1240" s="81">
        <v>44202</v>
      </c>
      <c r="I1240" s="338"/>
      <c r="J1240" s="81">
        <v>44202</v>
      </c>
      <c r="K1240" s="338"/>
      <c r="L1240" s="338"/>
      <c r="M1240" s="339"/>
      <c r="N1240" s="340"/>
      <c r="O1240" s="340"/>
    </row>
    <row r="1241" spans="3:15" ht="15" hidden="1" customHeight="1">
      <c r="C1241" s="337">
        <f t="shared" si="16"/>
        <v>40898</v>
      </c>
      <c r="E1241" s="338"/>
      <c r="F1241" s="338"/>
      <c r="G1241" s="338"/>
      <c r="H1241" s="81">
        <v>44203</v>
      </c>
      <c r="I1241" s="338"/>
      <c r="J1241" s="81">
        <v>44203</v>
      </c>
      <c r="K1241" s="338"/>
      <c r="L1241" s="338"/>
      <c r="M1241" s="339"/>
      <c r="N1241" s="340"/>
      <c r="O1241" s="340"/>
    </row>
    <row r="1242" spans="3:15" ht="15" hidden="1" customHeight="1">
      <c r="C1242" s="337">
        <f t="shared" si="16"/>
        <v>40899</v>
      </c>
      <c r="E1242" s="338"/>
      <c r="F1242" s="338"/>
      <c r="G1242" s="338"/>
      <c r="H1242" s="81">
        <v>44204</v>
      </c>
      <c r="I1242" s="338"/>
      <c r="J1242" s="81">
        <v>44204</v>
      </c>
      <c r="K1242" s="338"/>
      <c r="L1242" s="338"/>
      <c r="M1242" s="339"/>
      <c r="N1242" s="340"/>
      <c r="O1242" s="340"/>
    </row>
    <row r="1243" spans="3:15" ht="15" hidden="1" customHeight="1">
      <c r="C1243" s="337">
        <f t="shared" si="16"/>
        <v>40900</v>
      </c>
      <c r="E1243" s="338"/>
      <c r="F1243" s="338"/>
      <c r="G1243" s="338"/>
      <c r="H1243" s="81">
        <v>44205</v>
      </c>
      <c r="I1243" s="338"/>
      <c r="J1243" s="81">
        <v>44205</v>
      </c>
      <c r="K1243" s="338"/>
      <c r="L1243" s="338"/>
      <c r="M1243" s="339"/>
      <c r="N1243" s="340"/>
      <c r="O1243" s="340"/>
    </row>
    <row r="1244" spans="3:15" ht="15" hidden="1" customHeight="1">
      <c r="C1244" s="337">
        <f t="shared" si="16"/>
        <v>40901</v>
      </c>
      <c r="E1244" s="338"/>
      <c r="F1244" s="338"/>
      <c r="G1244" s="338"/>
      <c r="H1244" s="81">
        <v>44206</v>
      </c>
      <c r="I1244" s="338"/>
      <c r="J1244" s="81">
        <v>44206</v>
      </c>
      <c r="K1244" s="338"/>
      <c r="L1244" s="338"/>
      <c r="M1244" s="339"/>
      <c r="N1244" s="340"/>
      <c r="O1244" s="340"/>
    </row>
    <row r="1245" spans="3:15" ht="15" hidden="1" customHeight="1">
      <c r="C1245" s="337">
        <f t="shared" si="16"/>
        <v>40902</v>
      </c>
      <c r="E1245" s="338"/>
      <c r="F1245" s="338"/>
      <c r="G1245" s="338"/>
      <c r="H1245" s="81">
        <v>44207</v>
      </c>
      <c r="I1245" s="338"/>
      <c r="J1245" s="81">
        <v>44207</v>
      </c>
      <c r="K1245" s="338"/>
      <c r="L1245" s="338"/>
      <c r="M1245" s="339"/>
      <c r="N1245" s="340"/>
      <c r="O1245" s="340"/>
    </row>
    <row r="1246" spans="3:15" ht="15" hidden="1" customHeight="1">
      <c r="C1246" s="337">
        <f t="shared" si="16"/>
        <v>40903</v>
      </c>
      <c r="E1246" s="338"/>
      <c r="F1246" s="338"/>
      <c r="G1246" s="338"/>
      <c r="H1246" s="81">
        <v>44208</v>
      </c>
      <c r="I1246" s="338"/>
      <c r="J1246" s="81">
        <v>44208</v>
      </c>
      <c r="K1246" s="338"/>
      <c r="L1246" s="338"/>
      <c r="M1246" s="339"/>
      <c r="N1246" s="340"/>
      <c r="O1246" s="340"/>
    </row>
    <row r="1247" spans="3:15" ht="15" hidden="1" customHeight="1">
      <c r="C1247" s="337">
        <f t="shared" ref="C1247:C1310" si="17">+C1246+1</f>
        <v>40904</v>
      </c>
      <c r="E1247" s="338"/>
      <c r="F1247" s="338"/>
      <c r="G1247" s="338"/>
      <c r="H1247" s="81">
        <v>44209</v>
      </c>
      <c r="I1247" s="338"/>
      <c r="J1247" s="81">
        <v>44209</v>
      </c>
      <c r="K1247" s="338"/>
      <c r="L1247" s="338"/>
      <c r="M1247" s="339"/>
      <c r="N1247" s="340"/>
      <c r="O1247" s="340"/>
    </row>
    <row r="1248" spans="3:15" ht="15" hidden="1" customHeight="1">
      <c r="C1248" s="337">
        <f t="shared" si="17"/>
        <v>40905</v>
      </c>
      <c r="E1248" s="338"/>
      <c r="F1248" s="338"/>
      <c r="G1248" s="338"/>
      <c r="H1248" s="81">
        <v>44210</v>
      </c>
      <c r="I1248" s="338"/>
      <c r="J1248" s="81">
        <v>44210</v>
      </c>
      <c r="K1248" s="338"/>
      <c r="L1248" s="338"/>
      <c r="M1248" s="339"/>
      <c r="N1248" s="340"/>
      <c r="O1248" s="340"/>
    </row>
    <row r="1249" spans="3:15" ht="15" hidden="1" customHeight="1">
      <c r="C1249" s="337">
        <f t="shared" si="17"/>
        <v>40906</v>
      </c>
      <c r="E1249" s="338"/>
      <c r="F1249" s="338"/>
      <c r="G1249" s="338"/>
      <c r="H1249" s="81">
        <v>44211</v>
      </c>
      <c r="I1249" s="338"/>
      <c r="J1249" s="81">
        <v>44211</v>
      </c>
      <c r="K1249" s="338"/>
      <c r="L1249" s="338"/>
      <c r="M1249" s="339"/>
      <c r="N1249" s="340"/>
      <c r="O1249" s="340"/>
    </row>
    <row r="1250" spans="3:15" ht="15" hidden="1" customHeight="1">
      <c r="C1250" s="337">
        <f t="shared" si="17"/>
        <v>40907</v>
      </c>
      <c r="E1250" s="338"/>
      <c r="F1250" s="338"/>
      <c r="G1250" s="338"/>
      <c r="H1250" s="81">
        <v>44212</v>
      </c>
      <c r="I1250" s="338"/>
      <c r="J1250" s="81">
        <v>44212</v>
      </c>
      <c r="K1250" s="338"/>
      <c r="L1250" s="338"/>
      <c r="M1250" s="339"/>
      <c r="N1250" s="340"/>
      <c r="O1250" s="340"/>
    </row>
    <row r="1251" spans="3:15" ht="15" hidden="1" customHeight="1">
      <c r="C1251" s="337">
        <f t="shared" si="17"/>
        <v>40908</v>
      </c>
      <c r="E1251" s="338"/>
      <c r="F1251" s="338"/>
      <c r="G1251" s="338"/>
      <c r="H1251" s="81">
        <v>44213</v>
      </c>
      <c r="I1251" s="338"/>
      <c r="J1251" s="81">
        <v>44213</v>
      </c>
      <c r="K1251" s="338"/>
      <c r="L1251" s="338"/>
      <c r="M1251" s="339"/>
      <c r="N1251" s="340"/>
      <c r="O1251" s="340"/>
    </row>
    <row r="1252" spans="3:15" ht="15" hidden="1" customHeight="1">
      <c r="C1252" s="337">
        <f t="shared" si="17"/>
        <v>40909</v>
      </c>
      <c r="E1252" s="338"/>
      <c r="F1252" s="338"/>
      <c r="G1252" s="338"/>
      <c r="H1252" s="81">
        <v>44214</v>
      </c>
      <c r="I1252" s="338"/>
      <c r="J1252" s="81">
        <v>44214</v>
      </c>
      <c r="K1252" s="338"/>
      <c r="L1252" s="338"/>
      <c r="M1252" s="339"/>
      <c r="N1252" s="340"/>
      <c r="O1252" s="340"/>
    </row>
    <row r="1253" spans="3:15" ht="15" hidden="1" customHeight="1">
      <c r="C1253" s="337">
        <f t="shared" si="17"/>
        <v>40910</v>
      </c>
      <c r="E1253" s="338"/>
      <c r="F1253" s="338"/>
      <c r="G1253" s="338"/>
      <c r="H1253" s="81">
        <v>44215</v>
      </c>
      <c r="I1253" s="338"/>
      <c r="J1253" s="81">
        <v>44215</v>
      </c>
      <c r="K1253" s="338"/>
      <c r="L1253" s="338"/>
      <c r="M1253" s="339"/>
      <c r="N1253" s="340"/>
      <c r="O1253" s="340"/>
    </row>
    <row r="1254" spans="3:15" ht="15" hidden="1" customHeight="1">
      <c r="C1254" s="337">
        <f t="shared" si="17"/>
        <v>40911</v>
      </c>
      <c r="E1254" s="338"/>
      <c r="F1254" s="338"/>
      <c r="G1254" s="338"/>
      <c r="H1254" s="81">
        <v>44216</v>
      </c>
      <c r="I1254" s="338"/>
      <c r="J1254" s="81">
        <v>44216</v>
      </c>
      <c r="K1254" s="338"/>
      <c r="L1254" s="338"/>
      <c r="M1254" s="339"/>
      <c r="N1254" s="340"/>
      <c r="O1254" s="340"/>
    </row>
    <row r="1255" spans="3:15" ht="15" hidden="1" customHeight="1">
      <c r="C1255" s="337">
        <f t="shared" si="17"/>
        <v>40912</v>
      </c>
      <c r="E1255" s="338"/>
      <c r="F1255" s="338"/>
      <c r="G1255" s="338"/>
      <c r="H1255" s="81">
        <v>44217</v>
      </c>
      <c r="I1255" s="338"/>
      <c r="J1255" s="81">
        <v>44217</v>
      </c>
      <c r="K1255" s="338"/>
      <c r="L1255" s="338"/>
      <c r="M1255" s="339"/>
      <c r="N1255" s="340"/>
      <c r="O1255" s="340"/>
    </row>
    <row r="1256" spans="3:15" ht="15" hidden="1" customHeight="1">
      <c r="C1256" s="337">
        <f t="shared" si="17"/>
        <v>40913</v>
      </c>
      <c r="E1256" s="338"/>
      <c r="F1256" s="338"/>
      <c r="G1256" s="338"/>
      <c r="H1256" s="81">
        <v>44218</v>
      </c>
      <c r="I1256" s="338"/>
      <c r="J1256" s="81">
        <v>44218</v>
      </c>
      <c r="K1256" s="338"/>
      <c r="L1256" s="338"/>
      <c r="M1256" s="339"/>
      <c r="N1256" s="340"/>
      <c r="O1256" s="340"/>
    </row>
    <row r="1257" spans="3:15" ht="15" hidden="1" customHeight="1">
      <c r="C1257" s="337">
        <f t="shared" si="17"/>
        <v>40914</v>
      </c>
      <c r="E1257" s="338"/>
      <c r="F1257" s="338"/>
      <c r="G1257" s="338"/>
      <c r="H1257" s="81">
        <v>44219</v>
      </c>
      <c r="I1257" s="338"/>
      <c r="J1257" s="81">
        <v>44219</v>
      </c>
      <c r="K1257" s="338"/>
      <c r="L1257" s="338"/>
      <c r="M1257" s="339"/>
      <c r="N1257" s="340"/>
      <c r="O1257" s="340"/>
    </row>
    <row r="1258" spans="3:15" ht="15" hidden="1" customHeight="1">
      <c r="C1258" s="337">
        <f t="shared" si="17"/>
        <v>40915</v>
      </c>
      <c r="E1258" s="338"/>
      <c r="F1258" s="338"/>
      <c r="G1258" s="338"/>
      <c r="H1258" s="81">
        <v>44220</v>
      </c>
      <c r="I1258" s="338"/>
      <c r="J1258" s="81">
        <v>44220</v>
      </c>
      <c r="K1258" s="338"/>
      <c r="L1258" s="338"/>
      <c r="M1258" s="339"/>
      <c r="N1258" s="340"/>
      <c r="O1258" s="340"/>
    </row>
    <row r="1259" spans="3:15" ht="15" hidden="1" customHeight="1">
      <c r="C1259" s="337">
        <f t="shared" si="17"/>
        <v>40916</v>
      </c>
      <c r="E1259" s="338"/>
      <c r="F1259" s="338"/>
      <c r="G1259" s="338"/>
      <c r="H1259" s="81">
        <v>44221</v>
      </c>
      <c r="I1259" s="338"/>
      <c r="J1259" s="81">
        <v>44221</v>
      </c>
      <c r="K1259" s="338"/>
      <c r="L1259" s="338"/>
      <c r="M1259" s="339"/>
      <c r="N1259" s="340"/>
      <c r="O1259" s="340"/>
    </row>
    <row r="1260" spans="3:15" ht="15" hidden="1" customHeight="1">
      <c r="C1260" s="337">
        <f t="shared" si="17"/>
        <v>40917</v>
      </c>
      <c r="E1260" s="338"/>
      <c r="F1260" s="338"/>
      <c r="G1260" s="338"/>
      <c r="H1260" s="81">
        <v>44222</v>
      </c>
      <c r="I1260" s="338"/>
      <c r="J1260" s="81">
        <v>44222</v>
      </c>
      <c r="K1260" s="338"/>
      <c r="L1260" s="338"/>
      <c r="M1260" s="339"/>
      <c r="N1260" s="340"/>
      <c r="O1260" s="340"/>
    </row>
    <row r="1261" spans="3:15" ht="15" hidden="1" customHeight="1">
      <c r="C1261" s="337">
        <f t="shared" si="17"/>
        <v>40918</v>
      </c>
      <c r="E1261" s="338"/>
      <c r="F1261" s="338"/>
      <c r="G1261" s="338"/>
      <c r="H1261" s="81">
        <v>44223</v>
      </c>
      <c r="I1261" s="338"/>
      <c r="J1261" s="81">
        <v>44223</v>
      </c>
      <c r="K1261" s="338"/>
      <c r="L1261" s="338"/>
      <c r="M1261" s="339"/>
      <c r="N1261" s="340"/>
      <c r="O1261" s="340"/>
    </row>
    <row r="1262" spans="3:15" ht="15" hidden="1" customHeight="1">
      <c r="C1262" s="337">
        <f t="shared" si="17"/>
        <v>40919</v>
      </c>
      <c r="E1262" s="338"/>
      <c r="F1262" s="338"/>
      <c r="G1262" s="338"/>
      <c r="H1262" s="81">
        <v>44224</v>
      </c>
      <c r="I1262" s="338"/>
      <c r="J1262" s="81">
        <v>44224</v>
      </c>
      <c r="K1262" s="338"/>
      <c r="L1262" s="338"/>
      <c r="M1262" s="339"/>
      <c r="N1262" s="340"/>
      <c r="O1262" s="340"/>
    </row>
    <row r="1263" spans="3:15" ht="15" hidden="1" customHeight="1">
      <c r="C1263" s="337">
        <f t="shared" si="17"/>
        <v>40920</v>
      </c>
      <c r="E1263" s="338"/>
      <c r="F1263" s="338"/>
      <c r="G1263" s="338"/>
      <c r="H1263" s="81">
        <v>44225</v>
      </c>
      <c r="I1263" s="338"/>
      <c r="J1263" s="81">
        <v>44225</v>
      </c>
      <c r="K1263" s="338"/>
      <c r="L1263" s="338"/>
      <c r="M1263" s="339"/>
      <c r="N1263" s="340"/>
      <c r="O1263" s="340"/>
    </row>
    <row r="1264" spans="3:15" ht="15" hidden="1" customHeight="1">
      <c r="C1264" s="337">
        <f t="shared" si="17"/>
        <v>40921</v>
      </c>
      <c r="E1264" s="338"/>
      <c r="F1264" s="338"/>
      <c r="G1264" s="338"/>
      <c r="H1264" s="81">
        <v>44226</v>
      </c>
      <c r="I1264" s="338"/>
      <c r="J1264" s="81">
        <v>44226</v>
      </c>
      <c r="K1264" s="338"/>
      <c r="L1264" s="338"/>
      <c r="M1264" s="339"/>
      <c r="N1264" s="340"/>
      <c r="O1264" s="340"/>
    </row>
    <row r="1265" spans="3:15" ht="15" hidden="1" customHeight="1">
      <c r="C1265" s="337">
        <f t="shared" si="17"/>
        <v>40922</v>
      </c>
      <c r="E1265" s="338"/>
      <c r="F1265" s="338"/>
      <c r="G1265" s="338"/>
      <c r="H1265" s="81">
        <v>44227</v>
      </c>
      <c r="I1265" s="338"/>
      <c r="J1265" s="81">
        <v>44227</v>
      </c>
      <c r="K1265" s="338"/>
      <c r="L1265" s="338"/>
      <c r="M1265" s="339"/>
      <c r="N1265" s="340"/>
      <c r="O1265" s="340"/>
    </row>
    <row r="1266" spans="3:15" ht="15" hidden="1" customHeight="1">
      <c r="C1266" s="337">
        <f t="shared" si="17"/>
        <v>40923</v>
      </c>
      <c r="E1266" s="338"/>
      <c r="F1266" s="338"/>
      <c r="G1266" s="338"/>
      <c r="H1266" s="81">
        <v>44228</v>
      </c>
      <c r="I1266" s="338"/>
      <c r="J1266" s="81">
        <v>44228</v>
      </c>
      <c r="K1266" s="338"/>
      <c r="L1266" s="338"/>
      <c r="M1266" s="339"/>
      <c r="N1266" s="340"/>
      <c r="O1266" s="340"/>
    </row>
    <row r="1267" spans="3:15" ht="15" hidden="1" customHeight="1">
      <c r="C1267" s="337">
        <f t="shared" si="17"/>
        <v>40924</v>
      </c>
      <c r="E1267" s="338"/>
      <c r="F1267" s="338"/>
      <c r="G1267" s="338"/>
      <c r="H1267" s="81">
        <v>44229</v>
      </c>
      <c r="I1267" s="338"/>
      <c r="J1267" s="81">
        <v>44229</v>
      </c>
      <c r="K1267" s="338"/>
      <c r="L1267" s="338"/>
      <c r="M1267" s="339"/>
      <c r="N1267" s="340"/>
      <c r="O1267" s="340"/>
    </row>
    <row r="1268" spans="3:15" ht="15" hidden="1" customHeight="1">
      <c r="C1268" s="337">
        <f t="shared" si="17"/>
        <v>40925</v>
      </c>
      <c r="E1268" s="338"/>
      <c r="F1268" s="338"/>
      <c r="G1268" s="338"/>
      <c r="H1268" s="81">
        <v>44230</v>
      </c>
      <c r="I1268" s="338"/>
      <c r="J1268" s="81">
        <v>44230</v>
      </c>
      <c r="K1268" s="338"/>
      <c r="L1268" s="338"/>
      <c r="M1268" s="339"/>
      <c r="N1268" s="340"/>
      <c r="O1268" s="340"/>
    </row>
    <row r="1269" spans="3:15" ht="15" hidden="1" customHeight="1">
      <c r="C1269" s="337">
        <f t="shared" si="17"/>
        <v>40926</v>
      </c>
      <c r="E1269" s="338"/>
      <c r="F1269" s="338"/>
      <c r="G1269" s="338"/>
      <c r="H1269" s="81">
        <v>44231</v>
      </c>
      <c r="I1269" s="338"/>
      <c r="J1269" s="81">
        <v>44231</v>
      </c>
      <c r="K1269" s="338"/>
      <c r="L1269" s="338"/>
      <c r="M1269" s="339"/>
      <c r="N1269" s="340"/>
      <c r="O1269" s="340"/>
    </row>
    <row r="1270" spans="3:15" ht="15" hidden="1" customHeight="1">
      <c r="C1270" s="337">
        <f t="shared" si="17"/>
        <v>40927</v>
      </c>
      <c r="E1270" s="338"/>
      <c r="F1270" s="338"/>
      <c r="G1270" s="338"/>
      <c r="H1270" s="81">
        <v>44232</v>
      </c>
      <c r="I1270" s="338"/>
      <c r="J1270" s="81">
        <v>44232</v>
      </c>
      <c r="K1270" s="338"/>
      <c r="L1270" s="338"/>
      <c r="M1270" s="339"/>
      <c r="N1270" s="340"/>
      <c r="O1270" s="340"/>
    </row>
    <row r="1271" spans="3:15" ht="15" hidden="1" customHeight="1">
      <c r="C1271" s="337">
        <f t="shared" si="17"/>
        <v>40928</v>
      </c>
      <c r="E1271" s="338"/>
      <c r="F1271" s="338"/>
      <c r="G1271" s="338"/>
      <c r="H1271" s="81">
        <v>44233</v>
      </c>
      <c r="I1271" s="338"/>
      <c r="J1271" s="81">
        <v>44233</v>
      </c>
      <c r="K1271" s="338"/>
      <c r="L1271" s="338"/>
      <c r="M1271" s="339"/>
      <c r="N1271" s="340"/>
      <c r="O1271" s="340"/>
    </row>
    <row r="1272" spans="3:15" ht="15" hidden="1" customHeight="1">
      <c r="C1272" s="337">
        <f t="shared" si="17"/>
        <v>40929</v>
      </c>
      <c r="E1272" s="338"/>
      <c r="F1272" s="338"/>
      <c r="G1272" s="338"/>
      <c r="H1272" s="81">
        <v>44234</v>
      </c>
      <c r="I1272" s="338"/>
      <c r="J1272" s="81">
        <v>44234</v>
      </c>
      <c r="K1272" s="338"/>
      <c r="L1272" s="338"/>
      <c r="M1272" s="339"/>
      <c r="N1272" s="340"/>
      <c r="O1272" s="340"/>
    </row>
    <row r="1273" spans="3:15" ht="15" hidden="1" customHeight="1">
      <c r="C1273" s="337">
        <f t="shared" si="17"/>
        <v>40930</v>
      </c>
      <c r="E1273" s="338"/>
      <c r="F1273" s="338"/>
      <c r="G1273" s="338"/>
      <c r="H1273" s="81">
        <v>44235</v>
      </c>
      <c r="I1273" s="338"/>
      <c r="J1273" s="81">
        <v>44235</v>
      </c>
      <c r="K1273" s="338"/>
      <c r="L1273" s="338"/>
      <c r="M1273" s="339"/>
      <c r="N1273" s="340"/>
      <c r="O1273" s="340"/>
    </row>
    <row r="1274" spans="3:15" ht="15" hidden="1" customHeight="1">
      <c r="C1274" s="337">
        <f t="shared" si="17"/>
        <v>40931</v>
      </c>
      <c r="E1274" s="338"/>
      <c r="F1274" s="338"/>
      <c r="G1274" s="338"/>
      <c r="H1274" s="81">
        <v>44236</v>
      </c>
      <c r="I1274" s="338"/>
      <c r="J1274" s="81">
        <v>44236</v>
      </c>
      <c r="K1274" s="338"/>
      <c r="L1274" s="338"/>
      <c r="M1274" s="339"/>
      <c r="N1274" s="340"/>
      <c r="O1274" s="340"/>
    </row>
    <row r="1275" spans="3:15" ht="15" hidden="1" customHeight="1">
      <c r="C1275" s="337">
        <f t="shared" si="17"/>
        <v>40932</v>
      </c>
      <c r="E1275" s="338"/>
      <c r="F1275" s="338"/>
      <c r="G1275" s="338"/>
      <c r="H1275" s="81">
        <v>44237</v>
      </c>
      <c r="I1275" s="338"/>
      <c r="J1275" s="81">
        <v>44237</v>
      </c>
      <c r="K1275" s="338"/>
      <c r="L1275" s="338"/>
      <c r="M1275" s="339"/>
      <c r="N1275" s="340"/>
      <c r="O1275" s="340"/>
    </row>
    <row r="1276" spans="3:15" ht="15" hidden="1" customHeight="1">
      <c r="C1276" s="337">
        <f t="shared" si="17"/>
        <v>40933</v>
      </c>
      <c r="E1276" s="338"/>
      <c r="F1276" s="338"/>
      <c r="G1276" s="338"/>
      <c r="H1276" s="81">
        <v>44238</v>
      </c>
      <c r="I1276" s="338"/>
      <c r="J1276" s="81">
        <v>44238</v>
      </c>
      <c r="K1276" s="338"/>
      <c r="L1276" s="338"/>
      <c r="M1276" s="339"/>
      <c r="N1276" s="340"/>
      <c r="O1276" s="340"/>
    </row>
    <row r="1277" spans="3:15" ht="15" hidden="1" customHeight="1">
      <c r="C1277" s="337">
        <f t="shared" si="17"/>
        <v>40934</v>
      </c>
      <c r="E1277" s="338"/>
      <c r="F1277" s="338"/>
      <c r="G1277" s="338"/>
      <c r="H1277" s="81">
        <v>44239</v>
      </c>
      <c r="I1277" s="338"/>
      <c r="J1277" s="81">
        <v>44239</v>
      </c>
      <c r="K1277" s="338"/>
      <c r="L1277" s="338"/>
      <c r="M1277" s="339"/>
      <c r="N1277" s="340"/>
      <c r="O1277" s="340"/>
    </row>
    <row r="1278" spans="3:15" ht="15" hidden="1" customHeight="1">
      <c r="C1278" s="337">
        <f t="shared" si="17"/>
        <v>40935</v>
      </c>
      <c r="E1278" s="338"/>
      <c r="F1278" s="338"/>
      <c r="G1278" s="338"/>
      <c r="H1278" s="81">
        <v>44240</v>
      </c>
      <c r="I1278" s="338"/>
      <c r="J1278" s="81">
        <v>44240</v>
      </c>
      <c r="K1278" s="338"/>
      <c r="L1278" s="338"/>
      <c r="M1278" s="339"/>
      <c r="N1278" s="340"/>
      <c r="O1278" s="340"/>
    </row>
    <row r="1279" spans="3:15" ht="15" hidden="1" customHeight="1">
      <c r="C1279" s="337">
        <f t="shared" si="17"/>
        <v>40936</v>
      </c>
      <c r="E1279" s="338"/>
      <c r="F1279" s="338"/>
      <c r="G1279" s="338"/>
      <c r="H1279" s="81">
        <v>44241</v>
      </c>
      <c r="I1279" s="338"/>
      <c r="J1279" s="81">
        <v>44241</v>
      </c>
      <c r="K1279" s="338"/>
      <c r="L1279" s="338"/>
      <c r="M1279" s="339"/>
      <c r="N1279" s="340"/>
      <c r="O1279" s="340"/>
    </row>
    <row r="1280" spans="3:15" ht="15" hidden="1" customHeight="1">
      <c r="C1280" s="337">
        <f t="shared" si="17"/>
        <v>40937</v>
      </c>
      <c r="E1280" s="338"/>
      <c r="F1280" s="338"/>
      <c r="G1280" s="338"/>
      <c r="H1280" s="81">
        <v>44242</v>
      </c>
      <c r="I1280" s="338"/>
      <c r="J1280" s="81">
        <v>44242</v>
      </c>
      <c r="K1280" s="338"/>
      <c r="L1280" s="338"/>
      <c r="M1280" s="339"/>
      <c r="N1280" s="340"/>
      <c r="O1280" s="340"/>
    </row>
    <row r="1281" spans="3:15" ht="15" hidden="1" customHeight="1">
      <c r="C1281" s="337">
        <f t="shared" si="17"/>
        <v>40938</v>
      </c>
      <c r="E1281" s="338"/>
      <c r="F1281" s="338"/>
      <c r="G1281" s="338"/>
      <c r="H1281" s="81">
        <v>44243</v>
      </c>
      <c r="I1281" s="338"/>
      <c r="J1281" s="81">
        <v>44243</v>
      </c>
      <c r="K1281" s="338"/>
      <c r="L1281" s="338"/>
      <c r="M1281" s="339"/>
      <c r="N1281" s="340"/>
      <c r="O1281" s="340"/>
    </row>
    <row r="1282" spans="3:15" ht="15" hidden="1" customHeight="1">
      <c r="C1282" s="337">
        <f t="shared" si="17"/>
        <v>40939</v>
      </c>
      <c r="E1282" s="338"/>
      <c r="F1282" s="338"/>
      <c r="G1282" s="338"/>
      <c r="H1282" s="81">
        <v>44244</v>
      </c>
      <c r="I1282" s="338"/>
      <c r="J1282" s="81">
        <v>44244</v>
      </c>
      <c r="K1282" s="338"/>
      <c r="L1282" s="338"/>
      <c r="M1282" s="339"/>
      <c r="N1282" s="340"/>
      <c r="O1282" s="340"/>
    </row>
    <row r="1283" spans="3:15" ht="15" hidden="1" customHeight="1">
      <c r="C1283" s="337">
        <f t="shared" si="17"/>
        <v>40940</v>
      </c>
      <c r="E1283" s="338"/>
      <c r="F1283" s="338"/>
      <c r="G1283" s="338"/>
      <c r="H1283" s="81">
        <v>44245</v>
      </c>
      <c r="I1283" s="338"/>
      <c r="J1283" s="81">
        <v>44245</v>
      </c>
      <c r="K1283" s="338"/>
      <c r="L1283" s="338"/>
      <c r="M1283" s="339"/>
      <c r="N1283" s="340"/>
      <c r="O1283" s="340"/>
    </row>
    <row r="1284" spans="3:15" ht="15" hidden="1" customHeight="1">
      <c r="C1284" s="337">
        <f t="shared" si="17"/>
        <v>40941</v>
      </c>
      <c r="E1284" s="338"/>
      <c r="F1284" s="338"/>
      <c r="G1284" s="338"/>
      <c r="H1284" s="81">
        <v>44246</v>
      </c>
      <c r="I1284" s="338"/>
      <c r="J1284" s="81">
        <v>44246</v>
      </c>
      <c r="K1284" s="338"/>
      <c r="L1284" s="338"/>
      <c r="M1284" s="339"/>
      <c r="N1284" s="340"/>
      <c r="O1284" s="340"/>
    </row>
    <row r="1285" spans="3:15" ht="15" hidden="1" customHeight="1">
      <c r="C1285" s="337">
        <f t="shared" si="17"/>
        <v>40942</v>
      </c>
      <c r="E1285" s="338"/>
      <c r="F1285" s="338"/>
      <c r="G1285" s="338"/>
      <c r="H1285" s="81">
        <v>44247</v>
      </c>
      <c r="I1285" s="338"/>
      <c r="J1285" s="81">
        <v>44247</v>
      </c>
      <c r="K1285" s="338"/>
      <c r="L1285" s="338"/>
      <c r="M1285" s="339"/>
      <c r="N1285" s="340"/>
      <c r="O1285" s="340"/>
    </row>
    <row r="1286" spans="3:15" ht="15" hidden="1" customHeight="1">
      <c r="C1286" s="337">
        <f t="shared" si="17"/>
        <v>40943</v>
      </c>
      <c r="E1286" s="338"/>
      <c r="F1286" s="338"/>
      <c r="G1286" s="338"/>
      <c r="H1286" s="81">
        <v>44248</v>
      </c>
      <c r="I1286" s="338"/>
      <c r="J1286" s="81">
        <v>44248</v>
      </c>
      <c r="K1286" s="338"/>
      <c r="L1286" s="338"/>
      <c r="M1286" s="339"/>
      <c r="N1286" s="340"/>
      <c r="O1286" s="340"/>
    </row>
    <row r="1287" spans="3:15" ht="15" hidden="1" customHeight="1">
      <c r="C1287" s="337">
        <f t="shared" si="17"/>
        <v>40944</v>
      </c>
      <c r="E1287" s="338"/>
      <c r="F1287" s="338"/>
      <c r="G1287" s="338"/>
      <c r="H1287" s="81">
        <v>44249</v>
      </c>
      <c r="I1287" s="338"/>
      <c r="J1287" s="81">
        <v>44249</v>
      </c>
      <c r="K1287" s="338"/>
      <c r="L1287" s="338"/>
      <c r="M1287" s="339"/>
      <c r="N1287" s="340"/>
      <c r="O1287" s="340"/>
    </row>
    <row r="1288" spans="3:15" ht="15" hidden="1" customHeight="1">
      <c r="C1288" s="337">
        <f t="shared" si="17"/>
        <v>40945</v>
      </c>
      <c r="E1288" s="338"/>
      <c r="F1288" s="338"/>
      <c r="G1288" s="338"/>
      <c r="H1288" s="81">
        <v>44250</v>
      </c>
      <c r="I1288" s="338"/>
      <c r="J1288" s="81">
        <v>44250</v>
      </c>
      <c r="K1288" s="338"/>
      <c r="L1288" s="338"/>
      <c r="M1288" s="339"/>
      <c r="N1288" s="340"/>
      <c r="O1288" s="340"/>
    </row>
    <row r="1289" spans="3:15" ht="15" hidden="1" customHeight="1">
      <c r="C1289" s="337">
        <f t="shared" si="17"/>
        <v>40946</v>
      </c>
      <c r="E1289" s="338"/>
      <c r="F1289" s="338"/>
      <c r="G1289" s="338"/>
      <c r="H1289" s="81">
        <v>44251</v>
      </c>
      <c r="I1289" s="338"/>
      <c r="J1289" s="81">
        <v>44251</v>
      </c>
      <c r="K1289" s="338"/>
      <c r="L1289" s="338"/>
      <c r="M1289" s="339"/>
      <c r="N1289" s="340"/>
      <c r="O1289" s="340"/>
    </row>
    <row r="1290" spans="3:15" ht="15" hidden="1" customHeight="1">
      <c r="C1290" s="337">
        <f t="shared" si="17"/>
        <v>40947</v>
      </c>
      <c r="E1290" s="338"/>
      <c r="F1290" s="338"/>
      <c r="G1290" s="338"/>
      <c r="H1290" s="81">
        <v>44252</v>
      </c>
      <c r="I1290" s="338"/>
      <c r="J1290" s="81">
        <v>44252</v>
      </c>
      <c r="K1290" s="338"/>
      <c r="L1290" s="338"/>
      <c r="M1290" s="339"/>
      <c r="N1290" s="340"/>
      <c r="O1290" s="340"/>
    </row>
    <row r="1291" spans="3:15" ht="15" hidden="1" customHeight="1">
      <c r="C1291" s="337">
        <f t="shared" si="17"/>
        <v>40948</v>
      </c>
      <c r="E1291" s="338"/>
      <c r="F1291" s="338"/>
      <c r="G1291" s="338"/>
      <c r="H1291" s="81">
        <v>44253</v>
      </c>
      <c r="I1291" s="338"/>
      <c r="J1291" s="81">
        <v>44253</v>
      </c>
      <c r="K1291" s="338"/>
      <c r="L1291" s="338"/>
      <c r="M1291" s="339"/>
      <c r="N1291" s="340"/>
      <c r="O1291" s="340"/>
    </row>
    <row r="1292" spans="3:15" ht="15" hidden="1" customHeight="1">
      <c r="C1292" s="337">
        <f t="shared" si="17"/>
        <v>40949</v>
      </c>
      <c r="E1292" s="338"/>
      <c r="F1292" s="338"/>
      <c r="G1292" s="338"/>
      <c r="H1292" s="81">
        <v>44254</v>
      </c>
      <c r="I1292" s="338"/>
      <c r="J1292" s="81">
        <v>44254</v>
      </c>
      <c r="K1292" s="338"/>
      <c r="L1292" s="338"/>
      <c r="M1292" s="339"/>
      <c r="N1292" s="340"/>
      <c r="O1292" s="340"/>
    </row>
    <row r="1293" spans="3:15" ht="15" hidden="1" customHeight="1">
      <c r="C1293" s="337">
        <f t="shared" si="17"/>
        <v>40950</v>
      </c>
      <c r="E1293" s="338"/>
      <c r="F1293" s="338"/>
      <c r="G1293" s="338"/>
      <c r="H1293" s="81">
        <v>44255</v>
      </c>
      <c r="I1293" s="338"/>
      <c r="J1293" s="81">
        <v>44255</v>
      </c>
      <c r="K1293" s="338"/>
      <c r="L1293" s="338"/>
      <c r="M1293" s="339"/>
      <c r="N1293" s="340"/>
      <c r="O1293" s="340"/>
    </row>
    <row r="1294" spans="3:15" ht="15" hidden="1" customHeight="1">
      <c r="C1294" s="337">
        <f t="shared" si="17"/>
        <v>40951</v>
      </c>
      <c r="E1294" s="338"/>
      <c r="F1294" s="338"/>
      <c r="G1294" s="338"/>
      <c r="H1294" s="81">
        <v>44256</v>
      </c>
      <c r="I1294" s="338"/>
      <c r="J1294" s="81">
        <v>44256</v>
      </c>
      <c r="K1294" s="338"/>
      <c r="L1294" s="338"/>
      <c r="M1294" s="339"/>
      <c r="N1294" s="340"/>
      <c r="O1294" s="340"/>
    </row>
    <row r="1295" spans="3:15" ht="15" hidden="1" customHeight="1">
      <c r="C1295" s="337">
        <f t="shared" si="17"/>
        <v>40952</v>
      </c>
      <c r="E1295" s="338"/>
      <c r="F1295" s="338"/>
      <c r="G1295" s="338"/>
      <c r="H1295" s="81">
        <v>44257</v>
      </c>
      <c r="I1295" s="338"/>
      <c r="J1295" s="81">
        <v>44257</v>
      </c>
      <c r="K1295" s="338"/>
      <c r="L1295" s="338"/>
      <c r="M1295" s="339"/>
      <c r="N1295" s="340"/>
      <c r="O1295" s="340"/>
    </row>
    <row r="1296" spans="3:15" ht="15" hidden="1" customHeight="1">
      <c r="C1296" s="337">
        <f t="shared" si="17"/>
        <v>40953</v>
      </c>
      <c r="E1296" s="338"/>
      <c r="F1296" s="338"/>
      <c r="G1296" s="338"/>
      <c r="H1296" s="81">
        <v>44258</v>
      </c>
      <c r="I1296" s="338"/>
      <c r="J1296" s="81">
        <v>44258</v>
      </c>
      <c r="K1296" s="338"/>
      <c r="L1296" s="338"/>
      <c r="M1296" s="339"/>
      <c r="N1296" s="340"/>
      <c r="O1296" s="340"/>
    </row>
    <row r="1297" spans="3:15" ht="15" hidden="1" customHeight="1">
      <c r="C1297" s="337">
        <f t="shared" si="17"/>
        <v>40954</v>
      </c>
      <c r="E1297" s="338"/>
      <c r="F1297" s="338"/>
      <c r="G1297" s="338"/>
      <c r="H1297" s="81">
        <v>44259</v>
      </c>
      <c r="I1297" s="338"/>
      <c r="J1297" s="81">
        <v>44259</v>
      </c>
      <c r="K1297" s="338"/>
      <c r="L1297" s="338"/>
      <c r="M1297" s="339"/>
      <c r="N1297" s="340"/>
      <c r="O1297" s="340"/>
    </row>
    <row r="1298" spans="3:15" ht="15" hidden="1" customHeight="1">
      <c r="C1298" s="337">
        <f t="shared" si="17"/>
        <v>40955</v>
      </c>
      <c r="E1298" s="338"/>
      <c r="F1298" s="338"/>
      <c r="G1298" s="338"/>
      <c r="H1298" s="81">
        <v>44260</v>
      </c>
      <c r="I1298" s="338"/>
      <c r="J1298" s="81">
        <v>44260</v>
      </c>
      <c r="K1298" s="338"/>
      <c r="L1298" s="338"/>
      <c r="M1298" s="339"/>
      <c r="N1298" s="340"/>
      <c r="O1298" s="340"/>
    </row>
    <row r="1299" spans="3:15" ht="15" hidden="1" customHeight="1">
      <c r="C1299" s="337">
        <f t="shared" si="17"/>
        <v>40956</v>
      </c>
      <c r="E1299" s="338"/>
      <c r="F1299" s="338"/>
      <c r="G1299" s="338"/>
      <c r="H1299" s="81">
        <v>44261</v>
      </c>
      <c r="I1299" s="338"/>
      <c r="J1299" s="81">
        <v>44261</v>
      </c>
      <c r="K1299" s="338"/>
      <c r="L1299" s="338"/>
      <c r="M1299" s="339"/>
      <c r="N1299" s="340"/>
      <c r="O1299" s="340"/>
    </row>
    <row r="1300" spans="3:15" ht="15" hidden="1" customHeight="1">
      <c r="C1300" s="337">
        <f t="shared" si="17"/>
        <v>40957</v>
      </c>
      <c r="E1300" s="338"/>
      <c r="F1300" s="338"/>
      <c r="G1300" s="338"/>
      <c r="H1300" s="81">
        <v>44262</v>
      </c>
      <c r="I1300" s="338"/>
      <c r="J1300" s="81">
        <v>44262</v>
      </c>
      <c r="K1300" s="338"/>
      <c r="L1300" s="338"/>
      <c r="M1300" s="339"/>
      <c r="N1300" s="340"/>
      <c r="O1300" s="340"/>
    </row>
    <row r="1301" spans="3:15" ht="15" hidden="1" customHeight="1">
      <c r="C1301" s="337">
        <f t="shared" si="17"/>
        <v>40958</v>
      </c>
      <c r="E1301" s="338"/>
      <c r="F1301" s="338"/>
      <c r="G1301" s="338"/>
      <c r="H1301" s="81">
        <v>44263</v>
      </c>
      <c r="I1301" s="338"/>
      <c r="J1301" s="81">
        <v>44263</v>
      </c>
      <c r="K1301" s="338"/>
      <c r="L1301" s="338"/>
      <c r="M1301" s="339"/>
      <c r="N1301" s="340"/>
      <c r="O1301" s="340"/>
    </row>
    <row r="1302" spans="3:15" ht="15" hidden="1" customHeight="1">
      <c r="C1302" s="337">
        <f t="shared" si="17"/>
        <v>40959</v>
      </c>
      <c r="E1302" s="338"/>
      <c r="F1302" s="338"/>
      <c r="G1302" s="338"/>
      <c r="H1302" s="81">
        <v>44264</v>
      </c>
      <c r="I1302" s="338"/>
      <c r="J1302" s="81">
        <v>44264</v>
      </c>
      <c r="K1302" s="338"/>
      <c r="L1302" s="338"/>
      <c r="M1302" s="339"/>
      <c r="N1302" s="340"/>
      <c r="O1302" s="340"/>
    </row>
    <row r="1303" spans="3:15" ht="15" hidden="1" customHeight="1">
      <c r="C1303" s="337">
        <f t="shared" si="17"/>
        <v>40960</v>
      </c>
      <c r="E1303" s="338"/>
      <c r="F1303" s="338"/>
      <c r="G1303" s="338"/>
      <c r="H1303" s="81">
        <v>44265</v>
      </c>
      <c r="I1303" s="338"/>
      <c r="J1303" s="81">
        <v>44265</v>
      </c>
      <c r="K1303" s="338"/>
      <c r="L1303" s="338"/>
      <c r="M1303" s="339"/>
      <c r="N1303" s="340"/>
      <c r="O1303" s="340"/>
    </row>
    <row r="1304" spans="3:15" ht="15" hidden="1" customHeight="1">
      <c r="C1304" s="337">
        <f t="shared" si="17"/>
        <v>40961</v>
      </c>
      <c r="E1304" s="338"/>
      <c r="F1304" s="338"/>
      <c r="G1304" s="338"/>
      <c r="H1304" s="81">
        <v>44266</v>
      </c>
      <c r="I1304" s="338"/>
      <c r="J1304" s="81">
        <v>44266</v>
      </c>
      <c r="K1304" s="338"/>
      <c r="L1304" s="338"/>
      <c r="M1304" s="339"/>
      <c r="N1304" s="340"/>
      <c r="O1304" s="340"/>
    </row>
    <row r="1305" spans="3:15" ht="15" hidden="1" customHeight="1">
      <c r="C1305" s="337">
        <f t="shared" si="17"/>
        <v>40962</v>
      </c>
      <c r="E1305" s="338"/>
      <c r="F1305" s="338"/>
      <c r="G1305" s="338"/>
      <c r="H1305" s="81">
        <v>44267</v>
      </c>
      <c r="I1305" s="338"/>
      <c r="J1305" s="81">
        <v>44267</v>
      </c>
      <c r="K1305" s="338"/>
      <c r="L1305" s="338"/>
      <c r="M1305" s="339"/>
      <c r="N1305" s="340"/>
      <c r="O1305" s="340"/>
    </row>
    <row r="1306" spans="3:15" ht="15" hidden="1" customHeight="1">
      <c r="C1306" s="337">
        <f t="shared" si="17"/>
        <v>40963</v>
      </c>
      <c r="E1306" s="338"/>
      <c r="F1306" s="338"/>
      <c r="G1306" s="338"/>
      <c r="H1306" s="81">
        <v>44268</v>
      </c>
      <c r="I1306" s="338"/>
      <c r="J1306" s="81">
        <v>44268</v>
      </c>
      <c r="K1306" s="338"/>
      <c r="L1306" s="338"/>
      <c r="M1306" s="339"/>
      <c r="N1306" s="340"/>
      <c r="O1306" s="340"/>
    </row>
    <row r="1307" spans="3:15" ht="15" hidden="1" customHeight="1">
      <c r="C1307" s="337">
        <f t="shared" si="17"/>
        <v>40964</v>
      </c>
      <c r="E1307" s="338"/>
      <c r="F1307" s="338"/>
      <c r="G1307" s="338"/>
      <c r="H1307" s="81">
        <v>44269</v>
      </c>
      <c r="I1307" s="338"/>
      <c r="J1307" s="81">
        <v>44269</v>
      </c>
      <c r="K1307" s="338"/>
      <c r="L1307" s="338"/>
      <c r="M1307" s="339"/>
      <c r="N1307" s="340"/>
      <c r="O1307" s="340"/>
    </row>
    <row r="1308" spans="3:15" ht="15" hidden="1" customHeight="1">
      <c r="C1308" s="337">
        <f t="shared" si="17"/>
        <v>40965</v>
      </c>
      <c r="E1308" s="338"/>
      <c r="F1308" s="338"/>
      <c r="G1308" s="338"/>
      <c r="H1308" s="81">
        <v>44270</v>
      </c>
      <c r="I1308" s="338"/>
      <c r="J1308" s="81">
        <v>44270</v>
      </c>
      <c r="K1308" s="338"/>
      <c r="L1308" s="338"/>
      <c r="M1308" s="339"/>
      <c r="N1308" s="340"/>
      <c r="O1308" s="340"/>
    </row>
    <row r="1309" spans="3:15" ht="15" hidden="1" customHeight="1">
      <c r="C1309" s="337">
        <f t="shared" si="17"/>
        <v>40966</v>
      </c>
      <c r="E1309" s="338"/>
      <c r="F1309" s="338"/>
      <c r="G1309" s="338"/>
      <c r="H1309" s="81">
        <v>44271</v>
      </c>
      <c r="I1309" s="338"/>
      <c r="J1309" s="81">
        <v>44271</v>
      </c>
      <c r="K1309" s="338"/>
      <c r="L1309" s="338"/>
      <c r="M1309" s="339"/>
      <c r="N1309" s="340"/>
      <c r="O1309" s="340"/>
    </row>
    <row r="1310" spans="3:15" ht="15" hidden="1" customHeight="1">
      <c r="C1310" s="337">
        <f t="shared" si="17"/>
        <v>40967</v>
      </c>
      <c r="E1310" s="338"/>
      <c r="F1310" s="338"/>
      <c r="G1310" s="338"/>
      <c r="H1310" s="81">
        <v>44272</v>
      </c>
      <c r="I1310" s="338"/>
      <c r="J1310" s="81">
        <v>44272</v>
      </c>
      <c r="K1310" s="338"/>
      <c r="L1310" s="338"/>
      <c r="M1310" s="339"/>
      <c r="N1310" s="340"/>
      <c r="O1310" s="340"/>
    </row>
    <row r="1311" spans="3:15" ht="15" hidden="1" customHeight="1">
      <c r="C1311" s="337">
        <f t="shared" ref="C1311:C1374" si="18">+C1310+1</f>
        <v>40968</v>
      </c>
      <c r="E1311" s="338"/>
      <c r="F1311" s="338"/>
      <c r="G1311" s="338"/>
      <c r="H1311" s="81">
        <v>44273</v>
      </c>
      <c r="I1311" s="338"/>
      <c r="J1311" s="81">
        <v>44273</v>
      </c>
      <c r="K1311" s="338"/>
      <c r="L1311" s="338"/>
      <c r="M1311" s="339"/>
      <c r="N1311" s="340"/>
      <c r="O1311" s="340"/>
    </row>
    <row r="1312" spans="3:15" ht="15" hidden="1" customHeight="1">
      <c r="C1312" s="337">
        <f t="shared" si="18"/>
        <v>40969</v>
      </c>
      <c r="E1312" s="338"/>
      <c r="F1312" s="338"/>
      <c r="G1312" s="338"/>
      <c r="H1312" s="81">
        <v>44274</v>
      </c>
      <c r="I1312" s="338"/>
      <c r="J1312" s="81">
        <v>44274</v>
      </c>
      <c r="K1312" s="338"/>
      <c r="L1312" s="338"/>
      <c r="M1312" s="339"/>
      <c r="N1312" s="340"/>
      <c r="O1312" s="340"/>
    </row>
    <row r="1313" spans="3:15" ht="15" hidden="1" customHeight="1">
      <c r="C1313" s="337">
        <f t="shared" si="18"/>
        <v>40970</v>
      </c>
      <c r="E1313" s="338"/>
      <c r="F1313" s="338"/>
      <c r="G1313" s="338"/>
      <c r="H1313" s="81">
        <v>44275</v>
      </c>
      <c r="I1313" s="338"/>
      <c r="J1313" s="81">
        <v>44275</v>
      </c>
      <c r="K1313" s="338"/>
      <c r="L1313" s="338"/>
      <c r="M1313" s="339"/>
      <c r="N1313" s="340"/>
      <c r="O1313" s="340"/>
    </row>
    <row r="1314" spans="3:15" ht="15" hidden="1" customHeight="1">
      <c r="C1314" s="337">
        <f t="shared" si="18"/>
        <v>40971</v>
      </c>
      <c r="E1314" s="338"/>
      <c r="F1314" s="338"/>
      <c r="G1314" s="338"/>
      <c r="H1314" s="81">
        <v>44276</v>
      </c>
      <c r="I1314" s="338"/>
      <c r="J1314" s="81">
        <v>44276</v>
      </c>
      <c r="K1314" s="338"/>
      <c r="L1314" s="338"/>
      <c r="M1314" s="339"/>
      <c r="N1314" s="340"/>
      <c r="O1314" s="340"/>
    </row>
    <row r="1315" spans="3:15" ht="15" hidden="1" customHeight="1">
      <c r="C1315" s="337">
        <f t="shared" si="18"/>
        <v>40972</v>
      </c>
      <c r="E1315" s="338"/>
      <c r="F1315" s="338"/>
      <c r="G1315" s="338"/>
      <c r="H1315" s="81">
        <v>44277</v>
      </c>
      <c r="I1315" s="338"/>
      <c r="J1315" s="81">
        <v>44277</v>
      </c>
      <c r="K1315" s="338"/>
      <c r="L1315" s="338"/>
      <c r="M1315" s="339"/>
      <c r="N1315" s="340"/>
      <c r="O1315" s="340"/>
    </row>
    <row r="1316" spans="3:15" ht="15" hidden="1" customHeight="1">
      <c r="C1316" s="337">
        <f t="shared" si="18"/>
        <v>40973</v>
      </c>
      <c r="E1316" s="338"/>
      <c r="F1316" s="338"/>
      <c r="G1316" s="338"/>
      <c r="H1316" s="81">
        <v>44278</v>
      </c>
      <c r="I1316" s="338"/>
      <c r="J1316" s="81">
        <v>44278</v>
      </c>
      <c r="K1316" s="338"/>
      <c r="L1316" s="338"/>
      <c r="M1316" s="339"/>
      <c r="N1316" s="340"/>
      <c r="O1316" s="340"/>
    </row>
    <row r="1317" spans="3:15" ht="15" hidden="1" customHeight="1">
      <c r="C1317" s="337">
        <f t="shared" si="18"/>
        <v>40974</v>
      </c>
      <c r="E1317" s="338"/>
      <c r="F1317" s="338"/>
      <c r="G1317" s="338"/>
      <c r="H1317" s="81">
        <v>44279</v>
      </c>
      <c r="I1317" s="338"/>
      <c r="J1317" s="81">
        <v>44279</v>
      </c>
      <c r="K1317" s="338"/>
      <c r="L1317" s="338"/>
      <c r="M1317" s="339"/>
      <c r="N1317" s="340"/>
      <c r="O1317" s="340"/>
    </row>
    <row r="1318" spans="3:15" ht="15" hidden="1" customHeight="1">
      <c r="C1318" s="337">
        <f t="shared" si="18"/>
        <v>40975</v>
      </c>
      <c r="E1318" s="338"/>
      <c r="F1318" s="338"/>
      <c r="G1318" s="338"/>
      <c r="H1318" s="81">
        <v>44280</v>
      </c>
      <c r="I1318" s="338"/>
      <c r="J1318" s="81">
        <v>44280</v>
      </c>
      <c r="K1318" s="338"/>
      <c r="L1318" s="338"/>
      <c r="M1318" s="339"/>
      <c r="N1318" s="340"/>
      <c r="O1318" s="340"/>
    </row>
    <row r="1319" spans="3:15" ht="15" hidden="1" customHeight="1">
      <c r="C1319" s="337">
        <f t="shared" si="18"/>
        <v>40976</v>
      </c>
      <c r="E1319" s="338"/>
      <c r="F1319" s="338"/>
      <c r="G1319" s="338"/>
      <c r="H1319" s="81">
        <v>44281</v>
      </c>
      <c r="I1319" s="338"/>
      <c r="J1319" s="81">
        <v>44281</v>
      </c>
      <c r="K1319" s="338"/>
      <c r="L1319" s="338"/>
      <c r="M1319" s="339"/>
      <c r="N1319" s="340"/>
      <c r="O1319" s="340"/>
    </row>
    <row r="1320" spans="3:15" ht="15" hidden="1" customHeight="1">
      <c r="C1320" s="337">
        <f t="shared" si="18"/>
        <v>40977</v>
      </c>
      <c r="E1320" s="338"/>
      <c r="F1320" s="338"/>
      <c r="G1320" s="338"/>
      <c r="H1320" s="81">
        <v>44282</v>
      </c>
      <c r="I1320" s="338"/>
      <c r="J1320" s="81">
        <v>44282</v>
      </c>
      <c r="K1320" s="338"/>
      <c r="L1320" s="338"/>
      <c r="M1320" s="339"/>
      <c r="N1320" s="340"/>
      <c r="O1320" s="340"/>
    </row>
    <row r="1321" spans="3:15" ht="15" hidden="1" customHeight="1">
      <c r="C1321" s="337">
        <f t="shared" si="18"/>
        <v>40978</v>
      </c>
      <c r="E1321" s="338"/>
      <c r="F1321" s="338"/>
      <c r="G1321" s="338"/>
      <c r="H1321" s="81">
        <v>44283</v>
      </c>
      <c r="I1321" s="338"/>
      <c r="J1321" s="81">
        <v>44283</v>
      </c>
      <c r="K1321" s="338"/>
      <c r="L1321" s="338"/>
      <c r="M1321" s="339"/>
      <c r="N1321" s="340"/>
      <c r="O1321" s="340"/>
    </row>
    <row r="1322" spans="3:15" ht="15" hidden="1" customHeight="1">
      <c r="C1322" s="337">
        <f t="shared" si="18"/>
        <v>40979</v>
      </c>
      <c r="E1322" s="338"/>
      <c r="F1322" s="338"/>
      <c r="G1322" s="338"/>
      <c r="H1322" s="81">
        <v>44284</v>
      </c>
      <c r="I1322" s="338"/>
      <c r="J1322" s="81">
        <v>44284</v>
      </c>
      <c r="K1322" s="338"/>
      <c r="L1322" s="338"/>
      <c r="M1322" s="339"/>
      <c r="N1322" s="340"/>
      <c r="O1322" s="340"/>
    </row>
    <row r="1323" spans="3:15" ht="15" hidden="1" customHeight="1">
      <c r="C1323" s="337">
        <f t="shared" si="18"/>
        <v>40980</v>
      </c>
      <c r="E1323" s="338"/>
      <c r="F1323" s="338"/>
      <c r="G1323" s="338"/>
      <c r="H1323" s="81">
        <v>44285</v>
      </c>
      <c r="I1323" s="338"/>
      <c r="J1323" s="81">
        <v>44285</v>
      </c>
      <c r="K1323" s="338"/>
      <c r="L1323" s="338"/>
      <c r="M1323" s="339"/>
      <c r="N1323" s="340"/>
      <c r="O1323" s="340"/>
    </row>
    <row r="1324" spans="3:15" ht="15" hidden="1" customHeight="1">
      <c r="C1324" s="337">
        <f t="shared" si="18"/>
        <v>40981</v>
      </c>
      <c r="E1324" s="338"/>
      <c r="F1324" s="338"/>
      <c r="G1324" s="338"/>
      <c r="H1324" s="81">
        <v>44286</v>
      </c>
      <c r="I1324" s="338"/>
      <c r="J1324" s="81">
        <v>44286</v>
      </c>
      <c r="K1324" s="338"/>
      <c r="L1324" s="338"/>
      <c r="M1324" s="339"/>
      <c r="N1324" s="340"/>
      <c r="O1324" s="340"/>
    </row>
    <row r="1325" spans="3:15" ht="15" hidden="1" customHeight="1">
      <c r="C1325" s="337">
        <f t="shared" si="18"/>
        <v>40982</v>
      </c>
      <c r="E1325" s="338"/>
      <c r="F1325" s="338"/>
      <c r="G1325" s="338"/>
      <c r="H1325" s="81">
        <v>44287</v>
      </c>
      <c r="I1325" s="338"/>
      <c r="J1325" s="81">
        <v>44287</v>
      </c>
      <c r="K1325" s="338"/>
      <c r="L1325" s="338"/>
      <c r="M1325" s="339"/>
      <c r="N1325" s="340"/>
      <c r="O1325" s="340"/>
    </row>
    <row r="1326" spans="3:15" ht="15" hidden="1" customHeight="1">
      <c r="C1326" s="337">
        <f t="shared" si="18"/>
        <v>40983</v>
      </c>
      <c r="E1326" s="338"/>
      <c r="F1326" s="338"/>
      <c r="G1326" s="338"/>
      <c r="H1326" s="81">
        <v>44288</v>
      </c>
      <c r="I1326" s="338"/>
      <c r="J1326" s="81">
        <v>44288</v>
      </c>
      <c r="K1326" s="338"/>
      <c r="L1326" s="338"/>
      <c r="M1326" s="339"/>
      <c r="N1326" s="340"/>
      <c r="O1326" s="340"/>
    </row>
    <row r="1327" spans="3:15" ht="15" hidden="1" customHeight="1">
      <c r="C1327" s="337">
        <f t="shared" si="18"/>
        <v>40984</v>
      </c>
      <c r="E1327" s="338"/>
      <c r="F1327" s="338"/>
      <c r="G1327" s="338"/>
      <c r="H1327" s="81">
        <v>44289</v>
      </c>
      <c r="I1327" s="338"/>
      <c r="J1327" s="81">
        <v>44289</v>
      </c>
      <c r="K1327" s="338"/>
      <c r="L1327" s="338"/>
      <c r="M1327" s="339"/>
      <c r="N1327" s="340"/>
      <c r="O1327" s="340"/>
    </row>
    <row r="1328" spans="3:15" ht="15" hidden="1" customHeight="1">
      <c r="C1328" s="337">
        <f t="shared" si="18"/>
        <v>40985</v>
      </c>
      <c r="E1328" s="338"/>
      <c r="F1328" s="338"/>
      <c r="G1328" s="338"/>
      <c r="H1328" s="81">
        <v>44290</v>
      </c>
      <c r="I1328" s="338"/>
      <c r="J1328" s="81">
        <v>44290</v>
      </c>
      <c r="K1328" s="338"/>
      <c r="L1328" s="338"/>
      <c r="M1328" s="339"/>
      <c r="N1328" s="340"/>
      <c r="O1328" s="340"/>
    </row>
    <row r="1329" spans="3:15" ht="15" hidden="1" customHeight="1">
      <c r="C1329" s="337">
        <f t="shared" si="18"/>
        <v>40986</v>
      </c>
      <c r="E1329" s="338"/>
      <c r="F1329" s="338"/>
      <c r="G1329" s="338"/>
      <c r="H1329" s="81">
        <v>44291</v>
      </c>
      <c r="I1329" s="338"/>
      <c r="J1329" s="81">
        <v>44291</v>
      </c>
      <c r="K1329" s="338"/>
      <c r="L1329" s="338"/>
      <c r="M1329" s="339"/>
      <c r="N1329" s="340"/>
      <c r="O1329" s="340"/>
    </row>
    <row r="1330" spans="3:15" ht="15" hidden="1" customHeight="1">
      <c r="C1330" s="337">
        <f t="shared" si="18"/>
        <v>40987</v>
      </c>
      <c r="E1330" s="338"/>
      <c r="F1330" s="338"/>
      <c r="G1330" s="338"/>
      <c r="H1330" s="81">
        <v>44292</v>
      </c>
      <c r="I1330" s="338"/>
      <c r="J1330" s="81">
        <v>44292</v>
      </c>
      <c r="K1330" s="338"/>
      <c r="L1330" s="338"/>
      <c r="M1330" s="339"/>
      <c r="N1330" s="340"/>
      <c r="O1330" s="340"/>
    </row>
    <row r="1331" spans="3:15" ht="15" hidden="1" customHeight="1">
      <c r="C1331" s="337">
        <f t="shared" si="18"/>
        <v>40988</v>
      </c>
      <c r="E1331" s="338"/>
      <c r="F1331" s="338"/>
      <c r="G1331" s="338"/>
      <c r="H1331" s="81">
        <v>44293</v>
      </c>
      <c r="I1331" s="338"/>
      <c r="J1331" s="81">
        <v>44293</v>
      </c>
      <c r="K1331" s="338"/>
      <c r="L1331" s="338"/>
      <c r="M1331" s="339"/>
      <c r="N1331" s="340"/>
      <c r="O1331" s="340"/>
    </row>
    <row r="1332" spans="3:15" ht="15" hidden="1" customHeight="1">
      <c r="C1332" s="337">
        <f t="shared" si="18"/>
        <v>40989</v>
      </c>
      <c r="E1332" s="338"/>
      <c r="F1332" s="338"/>
      <c r="G1332" s="338"/>
      <c r="H1332" s="81">
        <v>44294</v>
      </c>
      <c r="I1332" s="338"/>
      <c r="J1332" s="81">
        <v>44294</v>
      </c>
      <c r="K1332" s="338"/>
      <c r="L1332" s="338"/>
      <c r="M1332" s="339"/>
      <c r="N1332" s="340"/>
      <c r="O1332" s="340"/>
    </row>
    <row r="1333" spans="3:15" ht="15" hidden="1" customHeight="1">
      <c r="C1333" s="337">
        <f t="shared" si="18"/>
        <v>40990</v>
      </c>
      <c r="E1333" s="338"/>
      <c r="F1333" s="338"/>
      <c r="G1333" s="338"/>
      <c r="H1333" s="81">
        <v>44295</v>
      </c>
      <c r="I1333" s="338"/>
      <c r="J1333" s="81">
        <v>44295</v>
      </c>
      <c r="K1333" s="338"/>
      <c r="L1333" s="338"/>
      <c r="M1333" s="339"/>
      <c r="N1333" s="340"/>
      <c r="O1333" s="340"/>
    </row>
    <row r="1334" spans="3:15" ht="15" hidden="1" customHeight="1">
      <c r="C1334" s="337">
        <f t="shared" si="18"/>
        <v>40991</v>
      </c>
      <c r="E1334" s="338"/>
      <c r="F1334" s="338"/>
      <c r="G1334" s="338"/>
      <c r="H1334" s="81">
        <v>44296</v>
      </c>
      <c r="I1334" s="338"/>
      <c r="J1334" s="81">
        <v>44296</v>
      </c>
      <c r="K1334" s="338"/>
      <c r="L1334" s="338"/>
      <c r="M1334" s="339"/>
      <c r="N1334" s="340"/>
      <c r="O1334" s="340"/>
    </row>
    <row r="1335" spans="3:15" ht="15" hidden="1" customHeight="1">
      <c r="C1335" s="337">
        <f t="shared" si="18"/>
        <v>40992</v>
      </c>
      <c r="E1335" s="338"/>
      <c r="F1335" s="338"/>
      <c r="G1335" s="338"/>
      <c r="H1335" s="81">
        <v>44297</v>
      </c>
      <c r="I1335" s="338"/>
      <c r="J1335" s="81">
        <v>44297</v>
      </c>
      <c r="K1335" s="338"/>
      <c r="L1335" s="338"/>
      <c r="M1335" s="339"/>
      <c r="N1335" s="340"/>
      <c r="O1335" s="340"/>
    </row>
    <row r="1336" spans="3:15" ht="15" hidden="1" customHeight="1">
      <c r="C1336" s="337">
        <f t="shared" si="18"/>
        <v>40993</v>
      </c>
      <c r="E1336" s="338"/>
      <c r="F1336" s="338"/>
      <c r="G1336" s="338"/>
      <c r="H1336" s="81">
        <v>44298</v>
      </c>
      <c r="I1336" s="338"/>
      <c r="J1336" s="81">
        <v>44298</v>
      </c>
      <c r="K1336" s="338"/>
      <c r="L1336" s="338"/>
      <c r="M1336" s="339"/>
      <c r="N1336" s="340"/>
      <c r="O1336" s="340"/>
    </row>
    <row r="1337" spans="3:15" ht="15" hidden="1" customHeight="1">
      <c r="C1337" s="337">
        <f t="shared" si="18"/>
        <v>40994</v>
      </c>
      <c r="E1337" s="338"/>
      <c r="F1337" s="338"/>
      <c r="G1337" s="338"/>
      <c r="H1337" s="81">
        <v>44299</v>
      </c>
      <c r="I1337" s="338"/>
      <c r="J1337" s="81">
        <v>44299</v>
      </c>
      <c r="K1337" s="338"/>
      <c r="L1337" s="338"/>
      <c r="M1337" s="339"/>
      <c r="N1337" s="340"/>
      <c r="O1337" s="340"/>
    </row>
    <row r="1338" spans="3:15" ht="15" hidden="1" customHeight="1">
      <c r="C1338" s="337">
        <f t="shared" si="18"/>
        <v>40995</v>
      </c>
      <c r="E1338" s="338"/>
      <c r="F1338" s="338"/>
      <c r="G1338" s="338"/>
      <c r="H1338" s="81">
        <v>44300</v>
      </c>
      <c r="I1338" s="338"/>
      <c r="J1338" s="81">
        <v>44300</v>
      </c>
      <c r="K1338" s="338"/>
      <c r="L1338" s="338"/>
      <c r="M1338" s="339"/>
      <c r="N1338" s="340"/>
      <c r="O1338" s="340"/>
    </row>
    <row r="1339" spans="3:15" ht="15" hidden="1" customHeight="1">
      <c r="C1339" s="337">
        <f t="shared" si="18"/>
        <v>40996</v>
      </c>
      <c r="E1339" s="338"/>
      <c r="F1339" s="338"/>
      <c r="G1339" s="338"/>
      <c r="H1339" s="81">
        <v>44301</v>
      </c>
      <c r="I1339" s="338"/>
      <c r="J1339" s="81">
        <v>44301</v>
      </c>
      <c r="K1339" s="338"/>
      <c r="L1339" s="338"/>
      <c r="M1339" s="339"/>
      <c r="N1339" s="340"/>
      <c r="O1339" s="340"/>
    </row>
    <row r="1340" spans="3:15" ht="15" hidden="1" customHeight="1">
      <c r="C1340" s="337">
        <f t="shared" si="18"/>
        <v>40997</v>
      </c>
      <c r="E1340" s="338"/>
      <c r="F1340" s="338"/>
      <c r="G1340" s="338"/>
      <c r="H1340" s="81">
        <v>44302</v>
      </c>
      <c r="I1340" s="338"/>
      <c r="J1340" s="81">
        <v>44302</v>
      </c>
      <c r="K1340" s="338"/>
      <c r="L1340" s="338"/>
      <c r="M1340" s="339"/>
      <c r="N1340" s="340"/>
      <c r="O1340" s="340"/>
    </row>
    <row r="1341" spans="3:15" ht="15" hidden="1" customHeight="1">
      <c r="C1341" s="337">
        <f t="shared" si="18"/>
        <v>40998</v>
      </c>
      <c r="E1341" s="338"/>
      <c r="F1341" s="338"/>
      <c r="G1341" s="338"/>
      <c r="H1341" s="81">
        <v>44303</v>
      </c>
      <c r="I1341" s="338"/>
      <c r="J1341" s="81">
        <v>44303</v>
      </c>
      <c r="K1341" s="338"/>
      <c r="L1341" s="338"/>
      <c r="M1341" s="339"/>
      <c r="N1341" s="340"/>
      <c r="O1341" s="340"/>
    </row>
    <row r="1342" spans="3:15" ht="15" hidden="1" customHeight="1">
      <c r="C1342" s="337">
        <f t="shared" si="18"/>
        <v>40999</v>
      </c>
      <c r="E1342" s="338"/>
      <c r="F1342" s="338"/>
      <c r="G1342" s="338"/>
      <c r="H1342" s="81">
        <v>44304</v>
      </c>
      <c r="I1342" s="338"/>
      <c r="J1342" s="81">
        <v>44304</v>
      </c>
      <c r="K1342" s="338"/>
      <c r="L1342" s="338"/>
      <c r="M1342" s="339"/>
      <c r="N1342" s="340"/>
      <c r="O1342" s="340"/>
    </row>
    <row r="1343" spans="3:15" ht="15" hidden="1" customHeight="1">
      <c r="C1343" s="337">
        <f t="shared" si="18"/>
        <v>41000</v>
      </c>
      <c r="E1343" s="338"/>
      <c r="F1343" s="338"/>
      <c r="G1343" s="338"/>
      <c r="H1343" s="81">
        <v>44305</v>
      </c>
      <c r="I1343" s="338"/>
      <c r="J1343" s="81">
        <v>44305</v>
      </c>
      <c r="K1343" s="338"/>
      <c r="L1343" s="338"/>
      <c r="M1343" s="339"/>
      <c r="N1343" s="340"/>
      <c r="O1343" s="340"/>
    </row>
    <row r="1344" spans="3:15" ht="15" hidden="1" customHeight="1">
      <c r="C1344" s="337">
        <f t="shared" si="18"/>
        <v>41001</v>
      </c>
      <c r="E1344" s="338"/>
      <c r="F1344" s="338"/>
      <c r="G1344" s="338"/>
      <c r="H1344" s="81">
        <v>44306</v>
      </c>
      <c r="I1344" s="338"/>
      <c r="J1344" s="81">
        <v>44306</v>
      </c>
      <c r="K1344" s="338"/>
      <c r="L1344" s="338"/>
      <c r="M1344" s="339"/>
      <c r="N1344" s="340"/>
      <c r="O1344" s="340"/>
    </row>
    <row r="1345" spans="3:15" ht="15" hidden="1" customHeight="1">
      <c r="C1345" s="337">
        <f t="shared" si="18"/>
        <v>41002</v>
      </c>
      <c r="E1345" s="338"/>
      <c r="F1345" s="338"/>
      <c r="G1345" s="338"/>
      <c r="H1345" s="81">
        <v>44307</v>
      </c>
      <c r="I1345" s="338"/>
      <c r="J1345" s="81">
        <v>44307</v>
      </c>
      <c r="K1345" s="338"/>
      <c r="L1345" s="338"/>
      <c r="M1345" s="339"/>
      <c r="N1345" s="340"/>
      <c r="O1345" s="340"/>
    </row>
    <row r="1346" spans="3:15" ht="15" hidden="1" customHeight="1">
      <c r="C1346" s="337">
        <f t="shared" si="18"/>
        <v>41003</v>
      </c>
      <c r="E1346" s="338"/>
      <c r="F1346" s="338"/>
      <c r="G1346" s="338"/>
      <c r="H1346" s="81">
        <v>44308</v>
      </c>
      <c r="I1346" s="338"/>
      <c r="J1346" s="81">
        <v>44308</v>
      </c>
      <c r="K1346" s="338"/>
      <c r="L1346" s="338"/>
      <c r="M1346" s="339"/>
      <c r="N1346" s="340"/>
      <c r="O1346" s="340"/>
    </row>
    <row r="1347" spans="3:15" ht="15" hidden="1" customHeight="1">
      <c r="C1347" s="337">
        <f t="shared" si="18"/>
        <v>41004</v>
      </c>
      <c r="E1347" s="338"/>
      <c r="F1347" s="338"/>
      <c r="G1347" s="338"/>
      <c r="H1347" s="81">
        <v>44309</v>
      </c>
      <c r="I1347" s="338"/>
      <c r="J1347" s="81">
        <v>44309</v>
      </c>
      <c r="K1347" s="338"/>
      <c r="L1347" s="338"/>
      <c r="M1347" s="339"/>
      <c r="N1347" s="340"/>
      <c r="O1347" s="340"/>
    </row>
    <row r="1348" spans="3:15" ht="15" hidden="1" customHeight="1">
      <c r="C1348" s="337">
        <f t="shared" si="18"/>
        <v>41005</v>
      </c>
      <c r="E1348" s="338"/>
      <c r="F1348" s="338"/>
      <c r="G1348" s="338"/>
      <c r="H1348" s="81">
        <v>44310</v>
      </c>
      <c r="I1348" s="338"/>
      <c r="J1348" s="81">
        <v>44310</v>
      </c>
      <c r="K1348" s="338"/>
      <c r="L1348" s="338"/>
      <c r="M1348" s="339"/>
      <c r="N1348" s="340"/>
      <c r="O1348" s="340"/>
    </row>
    <row r="1349" spans="3:15" ht="15" hidden="1" customHeight="1">
      <c r="C1349" s="337">
        <f t="shared" si="18"/>
        <v>41006</v>
      </c>
      <c r="E1349" s="338"/>
      <c r="F1349" s="338"/>
      <c r="G1349" s="338"/>
      <c r="H1349" s="81">
        <v>44311</v>
      </c>
      <c r="I1349" s="338"/>
      <c r="J1349" s="81">
        <v>44311</v>
      </c>
      <c r="K1349" s="338"/>
      <c r="L1349" s="338"/>
      <c r="M1349" s="339"/>
      <c r="N1349" s="340"/>
      <c r="O1349" s="340"/>
    </row>
    <row r="1350" spans="3:15" ht="15" hidden="1" customHeight="1">
      <c r="C1350" s="337">
        <f t="shared" si="18"/>
        <v>41007</v>
      </c>
      <c r="E1350" s="338"/>
      <c r="F1350" s="338"/>
      <c r="G1350" s="338"/>
      <c r="H1350" s="81">
        <v>44312</v>
      </c>
      <c r="I1350" s="338"/>
      <c r="J1350" s="81">
        <v>44312</v>
      </c>
      <c r="K1350" s="338"/>
      <c r="L1350" s="338"/>
      <c r="M1350" s="339"/>
      <c r="N1350" s="340"/>
      <c r="O1350" s="340"/>
    </row>
    <row r="1351" spans="3:15" ht="15" hidden="1" customHeight="1">
      <c r="C1351" s="337">
        <f t="shared" si="18"/>
        <v>41008</v>
      </c>
      <c r="E1351" s="338"/>
      <c r="F1351" s="338"/>
      <c r="G1351" s="338"/>
      <c r="H1351" s="81">
        <v>44313</v>
      </c>
      <c r="I1351" s="338"/>
      <c r="J1351" s="81">
        <v>44313</v>
      </c>
      <c r="K1351" s="338"/>
      <c r="L1351" s="338"/>
      <c r="M1351" s="339"/>
      <c r="N1351" s="340"/>
      <c r="O1351" s="340"/>
    </row>
    <row r="1352" spans="3:15" ht="15" hidden="1" customHeight="1">
      <c r="C1352" s="337">
        <f t="shared" si="18"/>
        <v>41009</v>
      </c>
      <c r="E1352" s="338"/>
      <c r="F1352" s="338"/>
      <c r="G1352" s="338"/>
      <c r="H1352" s="81">
        <v>44314</v>
      </c>
      <c r="I1352" s="338"/>
      <c r="J1352" s="81">
        <v>44314</v>
      </c>
      <c r="K1352" s="338"/>
      <c r="L1352" s="338"/>
      <c r="M1352" s="339"/>
      <c r="N1352" s="340"/>
      <c r="O1352" s="340"/>
    </row>
    <row r="1353" spans="3:15" ht="15" hidden="1" customHeight="1">
      <c r="C1353" s="337">
        <f t="shared" si="18"/>
        <v>41010</v>
      </c>
      <c r="E1353" s="338"/>
      <c r="F1353" s="338"/>
      <c r="G1353" s="338"/>
      <c r="H1353" s="81">
        <v>44315</v>
      </c>
      <c r="I1353" s="338"/>
      <c r="J1353" s="81">
        <v>44315</v>
      </c>
      <c r="K1353" s="338"/>
      <c r="L1353" s="338"/>
      <c r="M1353" s="339"/>
      <c r="N1353" s="340"/>
      <c r="O1353" s="340"/>
    </row>
    <row r="1354" spans="3:15" ht="15" hidden="1" customHeight="1">
      <c r="C1354" s="337">
        <f t="shared" si="18"/>
        <v>41011</v>
      </c>
      <c r="E1354" s="338"/>
      <c r="F1354" s="338"/>
      <c r="G1354" s="338"/>
      <c r="H1354" s="81">
        <v>44316</v>
      </c>
      <c r="I1354" s="338"/>
      <c r="J1354" s="81">
        <v>44316</v>
      </c>
      <c r="K1354" s="338"/>
      <c r="L1354" s="338"/>
      <c r="M1354" s="339"/>
      <c r="N1354" s="340"/>
      <c r="O1354" s="340"/>
    </row>
    <row r="1355" spans="3:15" ht="15" hidden="1" customHeight="1">
      <c r="C1355" s="337">
        <f t="shared" si="18"/>
        <v>41012</v>
      </c>
      <c r="E1355" s="338"/>
      <c r="F1355" s="338"/>
      <c r="G1355" s="338"/>
      <c r="H1355" s="81">
        <v>44317</v>
      </c>
      <c r="I1355" s="338"/>
      <c r="J1355" s="81">
        <v>44317</v>
      </c>
      <c r="K1355" s="338"/>
      <c r="L1355" s="338"/>
      <c r="M1355" s="339"/>
      <c r="N1355" s="340"/>
      <c r="O1355" s="340"/>
    </row>
    <row r="1356" spans="3:15" ht="15" hidden="1" customHeight="1">
      <c r="C1356" s="337">
        <f t="shared" si="18"/>
        <v>41013</v>
      </c>
      <c r="E1356" s="338"/>
      <c r="F1356" s="338"/>
      <c r="G1356" s="338"/>
      <c r="H1356" s="81">
        <v>44318</v>
      </c>
      <c r="I1356" s="338"/>
      <c r="J1356" s="81">
        <v>44318</v>
      </c>
      <c r="K1356" s="338"/>
      <c r="L1356" s="338"/>
      <c r="M1356" s="339"/>
      <c r="N1356" s="340"/>
      <c r="O1356" s="340"/>
    </row>
    <row r="1357" spans="3:15" ht="15" hidden="1" customHeight="1">
      <c r="C1357" s="337">
        <f t="shared" si="18"/>
        <v>41014</v>
      </c>
      <c r="E1357" s="338"/>
      <c r="F1357" s="338"/>
      <c r="G1357" s="338"/>
      <c r="H1357" s="81">
        <v>44319</v>
      </c>
      <c r="I1357" s="338"/>
      <c r="J1357" s="81">
        <v>44319</v>
      </c>
      <c r="K1357" s="338"/>
      <c r="L1357" s="338"/>
      <c r="M1357" s="339"/>
      <c r="N1357" s="340"/>
      <c r="O1357" s="340"/>
    </row>
    <row r="1358" spans="3:15" ht="15" hidden="1" customHeight="1">
      <c r="C1358" s="337">
        <f t="shared" si="18"/>
        <v>41015</v>
      </c>
      <c r="E1358" s="338"/>
      <c r="F1358" s="338"/>
      <c r="G1358" s="338"/>
      <c r="H1358" s="81">
        <v>44320</v>
      </c>
      <c r="I1358" s="338"/>
      <c r="J1358" s="81">
        <v>44320</v>
      </c>
      <c r="K1358" s="338"/>
      <c r="L1358" s="338"/>
      <c r="M1358" s="339"/>
      <c r="N1358" s="340"/>
      <c r="O1358" s="340"/>
    </row>
    <row r="1359" spans="3:15" ht="15" hidden="1" customHeight="1">
      <c r="C1359" s="337">
        <f t="shared" si="18"/>
        <v>41016</v>
      </c>
      <c r="E1359" s="338"/>
      <c r="F1359" s="338"/>
      <c r="G1359" s="338"/>
      <c r="H1359" s="81">
        <v>44321</v>
      </c>
      <c r="I1359" s="338"/>
      <c r="J1359" s="81">
        <v>44321</v>
      </c>
      <c r="K1359" s="338"/>
      <c r="L1359" s="338"/>
      <c r="M1359" s="339"/>
      <c r="N1359" s="340"/>
      <c r="O1359" s="340"/>
    </row>
    <row r="1360" spans="3:15" ht="15" hidden="1" customHeight="1">
      <c r="C1360" s="337">
        <f t="shared" si="18"/>
        <v>41017</v>
      </c>
      <c r="E1360" s="338"/>
      <c r="F1360" s="338"/>
      <c r="G1360" s="338"/>
      <c r="H1360" s="81">
        <v>44322</v>
      </c>
      <c r="I1360" s="338"/>
      <c r="J1360" s="81">
        <v>44322</v>
      </c>
      <c r="K1360" s="338"/>
      <c r="L1360" s="338"/>
      <c r="M1360" s="339"/>
      <c r="N1360" s="340"/>
      <c r="O1360" s="340"/>
    </row>
    <row r="1361" spans="3:15" ht="15" hidden="1" customHeight="1">
      <c r="C1361" s="337">
        <f t="shared" si="18"/>
        <v>41018</v>
      </c>
      <c r="E1361" s="338"/>
      <c r="F1361" s="338"/>
      <c r="G1361" s="338"/>
      <c r="H1361" s="81">
        <v>44323</v>
      </c>
      <c r="I1361" s="338"/>
      <c r="J1361" s="81">
        <v>44323</v>
      </c>
      <c r="K1361" s="338"/>
      <c r="L1361" s="338"/>
      <c r="M1361" s="339"/>
      <c r="N1361" s="340"/>
      <c r="O1361" s="340"/>
    </row>
    <row r="1362" spans="3:15" ht="15" hidden="1" customHeight="1">
      <c r="C1362" s="337">
        <f t="shared" si="18"/>
        <v>41019</v>
      </c>
      <c r="E1362" s="338"/>
      <c r="F1362" s="338"/>
      <c r="G1362" s="338"/>
      <c r="H1362" s="81">
        <v>44324</v>
      </c>
      <c r="I1362" s="338"/>
      <c r="J1362" s="81">
        <v>44324</v>
      </c>
      <c r="K1362" s="338"/>
      <c r="L1362" s="338"/>
      <c r="M1362" s="339"/>
      <c r="N1362" s="340"/>
      <c r="O1362" s="340"/>
    </row>
    <row r="1363" spans="3:15" ht="15" hidden="1" customHeight="1">
      <c r="C1363" s="337">
        <f t="shared" si="18"/>
        <v>41020</v>
      </c>
      <c r="E1363" s="338"/>
      <c r="F1363" s="338"/>
      <c r="G1363" s="338"/>
      <c r="H1363" s="81">
        <v>44325</v>
      </c>
      <c r="I1363" s="338"/>
      <c r="J1363" s="81">
        <v>44325</v>
      </c>
      <c r="K1363" s="338"/>
      <c r="L1363" s="338"/>
      <c r="M1363" s="339"/>
      <c r="N1363" s="340"/>
      <c r="O1363" s="340"/>
    </row>
    <row r="1364" spans="3:15" ht="15" hidden="1" customHeight="1">
      <c r="C1364" s="337">
        <f t="shared" si="18"/>
        <v>41021</v>
      </c>
      <c r="E1364" s="338"/>
      <c r="F1364" s="338"/>
      <c r="G1364" s="338"/>
      <c r="H1364" s="81">
        <v>44326</v>
      </c>
      <c r="I1364" s="338"/>
      <c r="J1364" s="81">
        <v>44326</v>
      </c>
      <c r="K1364" s="338"/>
      <c r="L1364" s="338"/>
      <c r="M1364" s="339"/>
      <c r="N1364" s="340"/>
      <c r="O1364" s="340"/>
    </row>
    <row r="1365" spans="3:15" ht="15" hidden="1" customHeight="1">
      <c r="C1365" s="337">
        <f t="shared" si="18"/>
        <v>41022</v>
      </c>
      <c r="E1365" s="338"/>
      <c r="F1365" s="338"/>
      <c r="G1365" s="338"/>
      <c r="H1365" s="81">
        <v>44327</v>
      </c>
      <c r="I1365" s="338"/>
      <c r="J1365" s="81">
        <v>44327</v>
      </c>
      <c r="K1365" s="338"/>
      <c r="L1365" s="338"/>
      <c r="M1365" s="339"/>
      <c r="N1365" s="340"/>
      <c r="O1365" s="340"/>
    </row>
    <row r="1366" spans="3:15" ht="15" hidden="1" customHeight="1">
      <c r="C1366" s="337">
        <f t="shared" si="18"/>
        <v>41023</v>
      </c>
      <c r="E1366" s="338"/>
      <c r="F1366" s="338"/>
      <c r="G1366" s="338"/>
      <c r="H1366" s="81">
        <v>44328</v>
      </c>
      <c r="I1366" s="338"/>
      <c r="J1366" s="81">
        <v>44328</v>
      </c>
      <c r="K1366" s="338"/>
      <c r="L1366" s="338"/>
      <c r="M1366" s="339"/>
      <c r="N1366" s="340"/>
      <c r="O1366" s="340"/>
    </row>
    <row r="1367" spans="3:15" ht="15" hidden="1" customHeight="1">
      <c r="C1367" s="337">
        <f t="shared" si="18"/>
        <v>41024</v>
      </c>
      <c r="E1367" s="338"/>
      <c r="F1367" s="338"/>
      <c r="G1367" s="338"/>
      <c r="H1367" s="81">
        <v>44329</v>
      </c>
      <c r="I1367" s="338"/>
      <c r="J1367" s="81">
        <v>44329</v>
      </c>
      <c r="K1367" s="338"/>
      <c r="L1367" s="338"/>
      <c r="M1367" s="339"/>
      <c r="N1367" s="340"/>
      <c r="O1367" s="340"/>
    </row>
    <row r="1368" spans="3:15" ht="15" hidden="1" customHeight="1">
      <c r="C1368" s="337">
        <f t="shared" si="18"/>
        <v>41025</v>
      </c>
      <c r="E1368" s="338"/>
      <c r="F1368" s="338"/>
      <c r="G1368" s="338"/>
      <c r="H1368" s="81">
        <v>44330</v>
      </c>
      <c r="I1368" s="338"/>
      <c r="J1368" s="81">
        <v>44330</v>
      </c>
      <c r="K1368" s="338"/>
      <c r="L1368" s="338"/>
      <c r="M1368" s="339"/>
      <c r="N1368" s="340"/>
      <c r="O1368" s="340"/>
    </row>
    <row r="1369" spans="3:15" ht="15" hidden="1" customHeight="1">
      <c r="C1369" s="337">
        <f t="shared" si="18"/>
        <v>41026</v>
      </c>
      <c r="E1369" s="338"/>
      <c r="F1369" s="338"/>
      <c r="G1369" s="338"/>
      <c r="H1369" s="81">
        <v>44331</v>
      </c>
      <c r="I1369" s="338"/>
      <c r="J1369" s="81">
        <v>44331</v>
      </c>
      <c r="K1369" s="338"/>
      <c r="L1369" s="338"/>
      <c r="M1369" s="339"/>
      <c r="N1369" s="340"/>
      <c r="O1369" s="340"/>
    </row>
    <row r="1370" spans="3:15" ht="15" hidden="1" customHeight="1">
      <c r="C1370" s="337">
        <f t="shared" si="18"/>
        <v>41027</v>
      </c>
      <c r="E1370" s="338"/>
      <c r="F1370" s="338"/>
      <c r="G1370" s="338"/>
      <c r="H1370" s="81">
        <v>44332</v>
      </c>
      <c r="I1370" s="338"/>
      <c r="J1370" s="81">
        <v>44332</v>
      </c>
      <c r="K1370" s="338"/>
      <c r="L1370" s="338"/>
      <c r="M1370" s="339"/>
      <c r="N1370" s="340"/>
      <c r="O1370" s="340"/>
    </row>
    <row r="1371" spans="3:15" ht="15" hidden="1" customHeight="1">
      <c r="C1371" s="337">
        <f t="shared" si="18"/>
        <v>41028</v>
      </c>
      <c r="E1371" s="338"/>
      <c r="F1371" s="338"/>
      <c r="G1371" s="338"/>
      <c r="H1371" s="81">
        <v>44333</v>
      </c>
      <c r="I1371" s="338"/>
      <c r="J1371" s="81">
        <v>44333</v>
      </c>
      <c r="K1371" s="338"/>
      <c r="L1371" s="338"/>
      <c r="M1371" s="339"/>
      <c r="N1371" s="340"/>
      <c r="O1371" s="340"/>
    </row>
    <row r="1372" spans="3:15" ht="15" hidden="1" customHeight="1">
      <c r="C1372" s="337">
        <f t="shared" si="18"/>
        <v>41029</v>
      </c>
      <c r="E1372" s="338"/>
      <c r="F1372" s="338"/>
      <c r="G1372" s="338"/>
      <c r="H1372" s="81">
        <v>44334</v>
      </c>
      <c r="I1372" s="338"/>
      <c r="J1372" s="81">
        <v>44334</v>
      </c>
      <c r="K1372" s="338"/>
      <c r="L1372" s="338"/>
      <c r="M1372" s="339"/>
      <c r="N1372" s="340"/>
      <c r="O1372" s="340"/>
    </row>
    <row r="1373" spans="3:15" ht="15" hidden="1" customHeight="1">
      <c r="C1373" s="337">
        <f t="shared" si="18"/>
        <v>41030</v>
      </c>
      <c r="E1373" s="338"/>
      <c r="F1373" s="338"/>
      <c r="G1373" s="338"/>
      <c r="H1373" s="81">
        <v>44335</v>
      </c>
      <c r="I1373" s="338"/>
      <c r="J1373" s="81">
        <v>44335</v>
      </c>
      <c r="K1373" s="338"/>
      <c r="L1373" s="338"/>
      <c r="M1373" s="339"/>
      <c r="N1373" s="340"/>
      <c r="O1373" s="340"/>
    </row>
    <row r="1374" spans="3:15" ht="15" hidden="1" customHeight="1">
      <c r="C1374" s="337">
        <f t="shared" si="18"/>
        <v>41031</v>
      </c>
      <c r="E1374" s="338"/>
      <c r="F1374" s="338"/>
      <c r="G1374" s="338"/>
      <c r="H1374" s="81">
        <v>44336</v>
      </c>
      <c r="I1374" s="338"/>
      <c r="J1374" s="81">
        <v>44336</v>
      </c>
      <c r="K1374" s="338"/>
      <c r="L1374" s="338"/>
      <c r="M1374" s="339"/>
      <c r="N1374" s="340"/>
      <c r="O1374" s="340"/>
    </row>
    <row r="1375" spans="3:15" ht="15" hidden="1" customHeight="1">
      <c r="C1375" s="337">
        <f t="shared" ref="C1375:C1438" si="19">+C1374+1</f>
        <v>41032</v>
      </c>
      <c r="E1375" s="338"/>
      <c r="F1375" s="338"/>
      <c r="G1375" s="338"/>
      <c r="H1375" s="81">
        <v>44337</v>
      </c>
      <c r="I1375" s="338"/>
      <c r="J1375" s="81">
        <v>44337</v>
      </c>
      <c r="K1375" s="338"/>
      <c r="L1375" s="338"/>
      <c r="M1375" s="339"/>
      <c r="N1375" s="340"/>
      <c r="O1375" s="340"/>
    </row>
    <row r="1376" spans="3:15" ht="15" hidden="1" customHeight="1">
      <c r="C1376" s="337">
        <f t="shared" si="19"/>
        <v>41033</v>
      </c>
      <c r="E1376" s="338"/>
      <c r="F1376" s="338"/>
      <c r="G1376" s="338"/>
      <c r="H1376" s="81">
        <v>44338</v>
      </c>
      <c r="I1376" s="338"/>
      <c r="J1376" s="81">
        <v>44338</v>
      </c>
      <c r="K1376" s="338"/>
      <c r="L1376" s="338"/>
      <c r="M1376" s="339"/>
      <c r="N1376" s="340"/>
      <c r="O1376" s="340"/>
    </row>
    <row r="1377" spans="3:15" ht="15" hidden="1" customHeight="1">
      <c r="C1377" s="337">
        <f t="shared" si="19"/>
        <v>41034</v>
      </c>
      <c r="E1377" s="338"/>
      <c r="F1377" s="338"/>
      <c r="G1377" s="338"/>
      <c r="H1377" s="81">
        <v>44339</v>
      </c>
      <c r="I1377" s="338"/>
      <c r="J1377" s="81">
        <v>44339</v>
      </c>
      <c r="K1377" s="338"/>
      <c r="L1377" s="338"/>
      <c r="M1377" s="339"/>
      <c r="N1377" s="340"/>
      <c r="O1377" s="340"/>
    </row>
    <row r="1378" spans="3:15" ht="15" hidden="1" customHeight="1">
      <c r="C1378" s="337">
        <f t="shared" si="19"/>
        <v>41035</v>
      </c>
      <c r="E1378" s="338"/>
      <c r="F1378" s="338"/>
      <c r="G1378" s="338"/>
      <c r="H1378" s="81">
        <v>44340</v>
      </c>
      <c r="I1378" s="338"/>
      <c r="J1378" s="81">
        <v>44340</v>
      </c>
      <c r="K1378" s="338"/>
      <c r="L1378" s="338"/>
      <c r="M1378" s="339"/>
      <c r="N1378" s="340"/>
      <c r="O1378" s="340"/>
    </row>
    <row r="1379" spans="3:15" ht="15" hidden="1" customHeight="1">
      <c r="C1379" s="337">
        <f t="shared" si="19"/>
        <v>41036</v>
      </c>
      <c r="E1379" s="338"/>
      <c r="F1379" s="338"/>
      <c r="G1379" s="338"/>
      <c r="H1379" s="81">
        <v>44341</v>
      </c>
      <c r="I1379" s="338"/>
      <c r="J1379" s="81">
        <v>44341</v>
      </c>
      <c r="K1379" s="338"/>
      <c r="L1379" s="338"/>
      <c r="M1379" s="339"/>
      <c r="N1379" s="340"/>
      <c r="O1379" s="340"/>
    </row>
    <row r="1380" spans="3:15" ht="15" hidden="1" customHeight="1">
      <c r="C1380" s="337">
        <f t="shared" si="19"/>
        <v>41037</v>
      </c>
      <c r="E1380" s="338"/>
      <c r="F1380" s="338"/>
      <c r="G1380" s="338"/>
      <c r="H1380" s="81">
        <v>44342</v>
      </c>
      <c r="I1380" s="338"/>
      <c r="J1380" s="81">
        <v>44342</v>
      </c>
      <c r="K1380" s="338"/>
      <c r="L1380" s="338"/>
      <c r="M1380" s="339"/>
      <c r="N1380" s="340"/>
      <c r="O1380" s="340"/>
    </row>
    <row r="1381" spans="3:15" ht="15" hidden="1" customHeight="1">
      <c r="C1381" s="337">
        <f t="shared" si="19"/>
        <v>41038</v>
      </c>
      <c r="E1381" s="338"/>
      <c r="F1381" s="338"/>
      <c r="G1381" s="338"/>
      <c r="H1381" s="81">
        <v>44343</v>
      </c>
      <c r="I1381" s="338"/>
      <c r="J1381" s="81">
        <v>44343</v>
      </c>
      <c r="K1381" s="338"/>
      <c r="L1381" s="338"/>
      <c r="M1381" s="339"/>
      <c r="N1381" s="340"/>
      <c r="O1381" s="340"/>
    </row>
    <row r="1382" spans="3:15" ht="15" hidden="1" customHeight="1">
      <c r="C1382" s="337">
        <f t="shared" si="19"/>
        <v>41039</v>
      </c>
      <c r="E1382" s="338"/>
      <c r="F1382" s="338"/>
      <c r="G1382" s="338"/>
      <c r="H1382" s="81">
        <v>44344</v>
      </c>
      <c r="I1382" s="338"/>
      <c r="J1382" s="81">
        <v>44344</v>
      </c>
      <c r="K1382" s="338"/>
      <c r="L1382" s="338"/>
      <c r="M1382" s="339"/>
      <c r="N1382" s="340"/>
      <c r="O1382" s="340"/>
    </row>
    <row r="1383" spans="3:15" ht="15" hidden="1" customHeight="1">
      <c r="C1383" s="337">
        <f t="shared" si="19"/>
        <v>41040</v>
      </c>
      <c r="E1383" s="338"/>
      <c r="F1383" s="338"/>
      <c r="G1383" s="338"/>
      <c r="H1383" s="81">
        <v>44345</v>
      </c>
      <c r="I1383" s="338"/>
      <c r="J1383" s="81">
        <v>44345</v>
      </c>
      <c r="K1383" s="338"/>
      <c r="L1383" s="338"/>
      <c r="M1383" s="339"/>
      <c r="N1383" s="340"/>
      <c r="O1383" s="340"/>
    </row>
    <row r="1384" spans="3:15" ht="15" hidden="1" customHeight="1">
      <c r="C1384" s="337">
        <f t="shared" si="19"/>
        <v>41041</v>
      </c>
      <c r="E1384" s="338"/>
      <c r="F1384" s="338"/>
      <c r="G1384" s="338"/>
      <c r="H1384" s="81">
        <v>44346</v>
      </c>
      <c r="I1384" s="338"/>
      <c r="J1384" s="81">
        <v>44346</v>
      </c>
      <c r="K1384" s="338"/>
      <c r="L1384" s="338"/>
      <c r="M1384" s="339"/>
      <c r="N1384" s="340"/>
      <c r="O1384" s="340"/>
    </row>
    <row r="1385" spans="3:15" ht="15" hidden="1" customHeight="1">
      <c r="C1385" s="337">
        <f t="shared" si="19"/>
        <v>41042</v>
      </c>
      <c r="E1385" s="338"/>
      <c r="F1385" s="338"/>
      <c r="G1385" s="338"/>
      <c r="H1385" s="81">
        <v>44347</v>
      </c>
      <c r="I1385" s="338"/>
      <c r="J1385" s="81">
        <v>44347</v>
      </c>
      <c r="K1385" s="338"/>
      <c r="L1385" s="338"/>
      <c r="M1385" s="339"/>
      <c r="N1385" s="340"/>
      <c r="O1385" s="340"/>
    </row>
    <row r="1386" spans="3:15" ht="15" hidden="1" customHeight="1">
      <c r="C1386" s="337">
        <f t="shared" si="19"/>
        <v>41043</v>
      </c>
      <c r="E1386" s="338"/>
      <c r="F1386" s="338"/>
      <c r="G1386" s="338"/>
      <c r="H1386" s="81">
        <v>44348</v>
      </c>
      <c r="I1386" s="338"/>
      <c r="J1386" s="81">
        <v>44348</v>
      </c>
      <c r="K1386" s="338"/>
      <c r="L1386" s="338"/>
      <c r="M1386" s="339"/>
      <c r="N1386" s="340"/>
      <c r="O1386" s="340"/>
    </row>
    <row r="1387" spans="3:15" ht="15" hidden="1" customHeight="1">
      <c r="C1387" s="337">
        <f t="shared" si="19"/>
        <v>41044</v>
      </c>
      <c r="E1387" s="338"/>
      <c r="F1387" s="338"/>
      <c r="G1387" s="338"/>
      <c r="H1387" s="81">
        <v>44349</v>
      </c>
      <c r="I1387" s="338"/>
      <c r="J1387" s="81">
        <v>44349</v>
      </c>
      <c r="K1387" s="338"/>
      <c r="L1387" s="338"/>
      <c r="M1387" s="339"/>
      <c r="N1387" s="340"/>
      <c r="O1387" s="340"/>
    </row>
    <row r="1388" spans="3:15" ht="15" hidden="1" customHeight="1">
      <c r="C1388" s="337">
        <f t="shared" si="19"/>
        <v>41045</v>
      </c>
      <c r="E1388" s="338"/>
      <c r="F1388" s="338"/>
      <c r="G1388" s="338"/>
      <c r="H1388" s="81">
        <v>44350</v>
      </c>
      <c r="I1388" s="338"/>
      <c r="J1388" s="81">
        <v>44350</v>
      </c>
      <c r="K1388" s="338"/>
      <c r="L1388" s="338"/>
      <c r="M1388" s="339"/>
      <c r="N1388" s="340"/>
      <c r="O1388" s="340"/>
    </row>
    <row r="1389" spans="3:15" ht="15" hidden="1" customHeight="1">
      <c r="C1389" s="337">
        <f t="shared" si="19"/>
        <v>41046</v>
      </c>
      <c r="E1389" s="338"/>
      <c r="F1389" s="338"/>
      <c r="G1389" s="338"/>
      <c r="H1389" s="81">
        <v>44351</v>
      </c>
      <c r="I1389" s="338"/>
      <c r="J1389" s="81">
        <v>44351</v>
      </c>
      <c r="K1389" s="338"/>
      <c r="L1389" s="338"/>
      <c r="M1389" s="339"/>
      <c r="N1389" s="340"/>
      <c r="O1389" s="340"/>
    </row>
    <row r="1390" spans="3:15" ht="15" hidden="1" customHeight="1">
      <c r="C1390" s="337">
        <f t="shared" si="19"/>
        <v>41047</v>
      </c>
      <c r="E1390" s="338"/>
      <c r="F1390" s="338"/>
      <c r="G1390" s="338"/>
      <c r="H1390" s="81">
        <v>44352</v>
      </c>
      <c r="I1390" s="338"/>
      <c r="J1390" s="81">
        <v>44352</v>
      </c>
      <c r="K1390" s="338"/>
      <c r="L1390" s="338"/>
      <c r="M1390" s="339"/>
      <c r="N1390" s="340"/>
      <c r="O1390" s="340"/>
    </row>
    <row r="1391" spans="3:15" ht="15" hidden="1" customHeight="1">
      <c r="C1391" s="337">
        <f t="shared" si="19"/>
        <v>41048</v>
      </c>
      <c r="E1391" s="338"/>
      <c r="F1391" s="338"/>
      <c r="G1391" s="338"/>
      <c r="H1391" s="81">
        <v>44353</v>
      </c>
      <c r="I1391" s="338"/>
      <c r="J1391" s="81">
        <v>44353</v>
      </c>
      <c r="K1391" s="338"/>
      <c r="L1391" s="338"/>
      <c r="M1391" s="339"/>
      <c r="N1391" s="340"/>
      <c r="O1391" s="340"/>
    </row>
    <row r="1392" spans="3:15" ht="15" hidden="1" customHeight="1">
      <c r="C1392" s="337">
        <f t="shared" si="19"/>
        <v>41049</v>
      </c>
      <c r="E1392" s="338"/>
      <c r="F1392" s="338"/>
      <c r="G1392" s="338"/>
      <c r="H1392" s="81">
        <v>44354</v>
      </c>
      <c r="I1392" s="338"/>
      <c r="J1392" s="81">
        <v>44354</v>
      </c>
      <c r="K1392" s="338"/>
      <c r="L1392" s="338"/>
      <c r="M1392" s="339"/>
      <c r="N1392" s="340"/>
      <c r="O1392" s="340"/>
    </row>
    <row r="1393" spans="3:15" ht="15" hidden="1" customHeight="1">
      <c r="C1393" s="337">
        <f t="shared" si="19"/>
        <v>41050</v>
      </c>
      <c r="E1393" s="338"/>
      <c r="F1393" s="338"/>
      <c r="G1393" s="338"/>
      <c r="H1393" s="81">
        <v>44355</v>
      </c>
      <c r="I1393" s="338"/>
      <c r="J1393" s="81">
        <v>44355</v>
      </c>
      <c r="K1393" s="338"/>
      <c r="L1393" s="338"/>
      <c r="M1393" s="339"/>
      <c r="N1393" s="340"/>
      <c r="O1393" s="340"/>
    </row>
    <row r="1394" spans="3:15" ht="15" hidden="1" customHeight="1">
      <c r="C1394" s="337">
        <f t="shared" si="19"/>
        <v>41051</v>
      </c>
      <c r="E1394" s="338"/>
      <c r="F1394" s="338"/>
      <c r="G1394" s="338"/>
      <c r="H1394" s="81">
        <v>44356</v>
      </c>
      <c r="I1394" s="338"/>
      <c r="J1394" s="81">
        <v>44356</v>
      </c>
      <c r="K1394" s="338"/>
      <c r="L1394" s="338"/>
      <c r="M1394" s="339"/>
      <c r="N1394" s="340"/>
      <c r="O1394" s="340"/>
    </row>
    <row r="1395" spans="3:15" ht="15" hidden="1" customHeight="1">
      <c r="C1395" s="337">
        <f t="shared" si="19"/>
        <v>41052</v>
      </c>
      <c r="E1395" s="338"/>
      <c r="F1395" s="338"/>
      <c r="G1395" s="338"/>
      <c r="H1395" s="81">
        <v>44357</v>
      </c>
      <c r="I1395" s="338"/>
      <c r="J1395" s="81">
        <v>44357</v>
      </c>
      <c r="K1395" s="338"/>
      <c r="L1395" s="338"/>
      <c r="M1395" s="339"/>
      <c r="N1395" s="340"/>
      <c r="O1395" s="340"/>
    </row>
    <row r="1396" spans="3:15" ht="15" hidden="1" customHeight="1">
      <c r="C1396" s="337">
        <f t="shared" si="19"/>
        <v>41053</v>
      </c>
      <c r="E1396" s="338"/>
      <c r="F1396" s="338"/>
      <c r="G1396" s="338"/>
      <c r="H1396" s="81">
        <v>44358</v>
      </c>
      <c r="I1396" s="338"/>
      <c r="J1396" s="81">
        <v>44358</v>
      </c>
      <c r="K1396" s="338"/>
      <c r="L1396" s="338"/>
      <c r="M1396" s="339"/>
      <c r="N1396" s="340"/>
      <c r="O1396" s="340"/>
    </row>
    <row r="1397" spans="3:15" ht="15" hidden="1" customHeight="1">
      <c r="C1397" s="337">
        <f t="shared" si="19"/>
        <v>41054</v>
      </c>
      <c r="E1397" s="338"/>
      <c r="F1397" s="338"/>
      <c r="G1397" s="338"/>
      <c r="H1397" s="81">
        <v>44359</v>
      </c>
      <c r="I1397" s="338"/>
      <c r="J1397" s="81">
        <v>44359</v>
      </c>
      <c r="K1397" s="338"/>
      <c r="L1397" s="338"/>
      <c r="M1397" s="339"/>
      <c r="N1397" s="340"/>
      <c r="O1397" s="340"/>
    </row>
    <row r="1398" spans="3:15" ht="15" hidden="1" customHeight="1">
      <c r="C1398" s="337">
        <f t="shared" si="19"/>
        <v>41055</v>
      </c>
      <c r="E1398" s="338"/>
      <c r="F1398" s="338"/>
      <c r="G1398" s="338"/>
      <c r="H1398" s="81">
        <v>44360</v>
      </c>
      <c r="I1398" s="338"/>
      <c r="J1398" s="81">
        <v>44360</v>
      </c>
      <c r="K1398" s="338"/>
      <c r="L1398" s="338"/>
      <c r="M1398" s="339"/>
      <c r="N1398" s="340"/>
      <c r="O1398" s="340"/>
    </row>
    <row r="1399" spans="3:15" ht="15" hidden="1" customHeight="1">
      <c r="C1399" s="337">
        <f t="shared" si="19"/>
        <v>41056</v>
      </c>
      <c r="E1399" s="338"/>
      <c r="F1399" s="338"/>
      <c r="G1399" s="338"/>
      <c r="H1399" s="81">
        <v>44361</v>
      </c>
      <c r="I1399" s="338"/>
      <c r="J1399" s="81">
        <v>44361</v>
      </c>
      <c r="K1399" s="338"/>
      <c r="L1399" s="338"/>
      <c r="M1399" s="339"/>
      <c r="N1399" s="340"/>
      <c r="O1399" s="340"/>
    </row>
    <row r="1400" spans="3:15" ht="15" hidden="1" customHeight="1">
      <c r="C1400" s="337">
        <f t="shared" si="19"/>
        <v>41057</v>
      </c>
      <c r="E1400" s="338"/>
      <c r="F1400" s="338"/>
      <c r="G1400" s="338"/>
      <c r="H1400" s="81">
        <v>44362</v>
      </c>
      <c r="I1400" s="338"/>
      <c r="J1400" s="81">
        <v>44362</v>
      </c>
      <c r="K1400" s="338"/>
      <c r="L1400" s="338"/>
      <c r="M1400" s="339"/>
      <c r="N1400" s="340"/>
      <c r="O1400" s="340"/>
    </row>
    <row r="1401" spans="3:15" ht="15" hidden="1" customHeight="1">
      <c r="C1401" s="337">
        <f t="shared" si="19"/>
        <v>41058</v>
      </c>
      <c r="E1401" s="338"/>
      <c r="F1401" s="338"/>
      <c r="G1401" s="338"/>
      <c r="H1401" s="81">
        <v>44363</v>
      </c>
      <c r="I1401" s="338"/>
      <c r="J1401" s="81">
        <v>44363</v>
      </c>
      <c r="K1401" s="338"/>
      <c r="L1401" s="338"/>
      <c r="M1401" s="339"/>
      <c r="N1401" s="340"/>
      <c r="O1401" s="340"/>
    </row>
    <row r="1402" spans="3:15" ht="15" hidden="1" customHeight="1">
      <c r="C1402" s="337">
        <f t="shared" si="19"/>
        <v>41059</v>
      </c>
      <c r="E1402" s="338"/>
      <c r="F1402" s="338"/>
      <c r="G1402" s="338"/>
      <c r="H1402" s="81">
        <v>44364</v>
      </c>
      <c r="I1402" s="338"/>
      <c r="J1402" s="81">
        <v>44364</v>
      </c>
      <c r="K1402" s="338"/>
      <c r="L1402" s="338"/>
      <c r="M1402" s="339"/>
      <c r="N1402" s="340"/>
      <c r="O1402" s="340"/>
    </row>
    <row r="1403" spans="3:15" ht="15" hidden="1" customHeight="1">
      <c r="C1403" s="337">
        <f t="shared" si="19"/>
        <v>41060</v>
      </c>
      <c r="E1403" s="338"/>
      <c r="F1403" s="338"/>
      <c r="G1403" s="338"/>
      <c r="H1403" s="81">
        <v>44365</v>
      </c>
      <c r="I1403" s="338"/>
      <c r="J1403" s="81">
        <v>44365</v>
      </c>
      <c r="K1403" s="338"/>
      <c r="L1403" s="338"/>
      <c r="M1403" s="339"/>
      <c r="N1403" s="340"/>
      <c r="O1403" s="340"/>
    </row>
    <row r="1404" spans="3:15" ht="15" hidden="1" customHeight="1">
      <c r="C1404" s="337">
        <f t="shared" si="19"/>
        <v>41061</v>
      </c>
      <c r="E1404" s="338"/>
      <c r="F1404" s="338"/>
      <c r="G1404" s="338"/>
      <c r="H1404" s="81">
        <v>44366</v>
      </c>
      <c r="I1404" s="338"/>
      <c r="J1404" s="81">
        <v>44366</v>
      </c>
      <c r="K1404" s="338"/>
      <c r="L1404" s="338"/>
      <c r="M1404" s="339"/>
      <c r="N1404" s="340"/>
      <c r="O1404" s="340"/>
    </row>
    <row r="1405" spans="3:15" ht="15" hidden="1" customHeight="1">
      <c r="C1405" s="337">
        <f t="shared" si="19"/>
        <v>41062</v>
      </c>
      <c r="E1405" s="338"/>
      <c r="F1405" s="338"/>
      <c r="G1405" s="338"/>
      <c r="H1405" s="81">
        <v>44367</v>
      </c>
      <c r="I1405" s="338"/>
      <c r="J1405" s="81">
        <v>44367</v>
      </c>
      <c r="K1405" s="338"/>
      <c r="L1405" s="338"/>
      <c r="M1405" s="339"/>
      <c r="N1405" s="340"/>
      <c r="O1405" s="340"/>
    </row>
    <row r="1406" spans="3:15" ht="15" hidden="1" customHeight="1">
      <c r="C1406" s="337">
        <f t="shared" si="19"/>
        <v>41063</v>
      </c>
      <c r="E1406" s="338"/>
      <c r="F1406" s="338"/>
      <c r="G1406" s="338"/>
      <c r="H1406" s="81">
        <v>44368</v>
      </c>
      <c r="I1406" s="338"/>
      <c r="J1406" s="81">
        <v>44368</v>
      </c>
      <c r="K1406" s="338"/>
      <c r="L1406" s="338"/>
      <c r="M1406" s="339"/>
      <c r="N1406" s="340"/>
      <c r="O1406" s="340"/>
    </row>
    <row r="1407" spans="3:15" ht="15" hidden="1" customHeight="1">
      <c r="C1407" s="337">
        <f t="shared" si="19"/>
        <v>41064</v>
      </c>
      <c r="E1407" s="338"/>
      <c r="F1407" s="338"/>
      <c r="G1407" s="338"/>
      <c r="H1407" s="81">
        <v>44369</v>
      </c>
      <c r="I1407" s="338"/>
      <c r="J1407" s="81">
        <v>44369</v>
      </c>
      <c r="K1407" s="338"/>
      <c r="L1407" s="338"/>
      <c r="M1407" s="339"/>
      <c r="N1407" s="340"/>
      <c r="O1407" s="340"/>
    </row>
    <row r="1408" spans="3:15" ht="15" hidden="1" customHeight="1">
      <c r="C1408" s="337">
        <f t="shared" si="19"/>
        <v>41065</v>
      </c>
      <c r="E1408" s="338"/>
      <c r="F1408" s="338"/>
      <c r="G1408" s="338"/>
      <c r="H1408" s="81">
        <v>44370</v>
      </c>
      <c r="I1408" s="338"/>
      <c r="J1408" s="81">
        <v>44370</v>
      </c>
      <c r="K1408" s="338"/>
      <c r="L1408" s="338"/>
      <c r="M1408" s="339"/>
      <c r="N1408" s="340"/>
      <c r="O1408" s="340"/>
    </row>
    <row r="1409" spans="3:15" ht="15" hidden="1" customHeight="1">
      <c r="C1409" s="337">
        <f t="shared" si="19"/>
        <v>41066</v>
      </c>
      <c r="E1409" s="338"/>
      <c r="F1409" s="338"/>
      <c r="G1409" s="338"/>
      <c r="H1409" s="81">
        <v>44371</v>
      </c>
      <c r="I1409" s="338"/>
      <c r="J1409" s="81">
        <v>44371</v>
      </c>
      <c r="K1409" s="338"/>
      <c r="L1409" s="338"/>
      <c r="M1409" s="339"/>
      <c r="N1409" s="340"/>
      <c r="O1409" s="340"/>
    </row>
    <row r="1410" spans="3:15" ht="15" hidden="1" customHeight="1">
      <c r="C1410" s="337">
        <f t="shared" si="19"/>
        <v>41067</v>
      </c>
      <c r="E1410" s="338"/>
      <c r="F1410" s="338"/>
      <c r="G1410" s="338"/>
      <c r="H1410" s="81">
        <v>44372</v>
      </c>
      <c r="I1410" s="338"/>
      <c r="J1410" s="81">
        <v>44372</v>
      </c>
      <c r="K1410" s="338"/>
      <c r="L1410" s="338"/>
      <c r="M1410" s="339"/>
      <c r="N1410" s="340"/>
      <c r="O1410" s="340"/>
    </row>
    <row r="1411" spans="3:15" ht="15" hidden="1" customHeight="1">
      <c r="C1411" s="337">
        <f t="shared" si="19"/>
        <v>41068</v>
      </c>
      <c r="E1411" s="338"/>
      <c r="F1411" s="338"/>
      <c r="G1411" s="338"/>
      <c r="H1411" s="81">
        <v>44373</v>
      </c>
      <c r="I1411" s="338"/>
      <c r="J1411" s="81">
        <v>44373</v>
      </c>
      <c r="K1411" s="338"/>
      <c r="L1411" s="338"/>
      <c r="M1411" s="339"/>
      <c r="N1411" s="340"/>
      <c r="O1411" s="340"/>
    </row>
    <row r="1412" spans="3:15" ht="15" hidden="1" customHeight="1">
      <c r="C1412" s="337">
        <f t="shared" si="19"/>
        <v>41069</v>
      </c>
      <c r="E1412" s="338"/>
      <c r="F1412" s="338"/>
      <c r="G1412" s="338"/>
      <c r="H1412" s="81">
        <v>44374</v>
      </c>
      <c r="I1412" s="338"/>
      <c r="J1412" s="81">
        <v>44374</v>
      </c>
      <c r="K1412" s="338"/>
      <c r="L1412" s="338"/>
      <c r="M1412" s="339"/>
      <c r="N1412" s="340"/>
      <c r="O1412" s="340"/>
    </row>
    <row r="1413" spans="3:15" ht="15" hidden="1" customHeight="1">
      <c r="C1413" s="337">
        <f t="shared" si="19"/>
        <v>41070</v>
      </c>
      <c r="E1413" s="338"/>
      <c r="F1413" s="338"/>
      <c r="G1413" s="338"/>
      <c r="H1413" s="81">
        <v>44375</v>
      </c>
      <c r="I1413" s="338"/>
      <c r="J1413" s="81">
        <v>44375</v>
      </c>
      <c r="K1413" s="338"/>
      <c r="L1413" s="338"/>
      <c r="M1413" s="339"/>
      <c r="N1413" s="340"/>
      <c r="O1413" s="340"/>
    </row>
    <row r="1414" spans="3:15" ht="15" hidden="1" customHeight="1">
      <c r="C1414" s="337">
        <f t="shared" si="19"/>
        <v>41071</v>
      </c>
      <c r="E1414" s="338"/>
      <c r="F1414" s="338"/>
      <c r="G1414" s="338"/>
      <c r="H1414" s="81">
        <v>44376</v>
      </c>
      <c r="I1414" s="338"/>
      <c r="J1414" s="81">
        <v>44376</v>
      </c>
      <c r="K1414" s="338"/>
      <c r="L1414" s="338"/>
      <c r="M1414" s="339"/>
      <c r="N1414" s="340"/>
      <c r="O1414" s="340"/>
    </row>
    <row r="1415" spans="3:15" ht="15" hidden="1" customHeight="1">
      <c r="C1415" s="337">
        <f t="shared" si="19"/>
        <v>41072</v>
      </c>
      <c r="E1415" s="338"/>
      <c r="F1415" s="338"/>
      <c r="G1415" s="338"/>
      <c r="H1415" s="81">
        <v>44377</v>
      </c>
      <c r="I1415" s="338"/>
      <c r="J1415" s="81">
        <v>44377</v>
      </c>
      <c r="K1415" s="338"/>
      <c r="L1415" s="338"/>
      <c r="M1415" s="339"/>
      <c r="N1415" s="340"/>
      <c r="O1415" s="340"/>
    </row>
    <row r="1416" spans="3:15" ht="15" hidden="1" customHeight="1">
      <c r="C1416" s="337">
        <f t="shared" si="19"/>
        <v>41073</v>
      </c>
      <c r="E1416" s="338"/>
      <c r="F1416" s="338"/>
      <c r="G1416" s="338"/>
      <c r="H1416" s="81">
        <v>44378</v>
      </c>
      <c r="I1416" s="338"/>
      <c r="J1416" s="81">
        <v>44378</v>
      </c>
      <c r="K1416" s="338"/>
      <c r="L1416" s="338"/>
      <c r="M1416" s="339"/>
      <c r="N1416" s="340"/>
      <c r="O1416" s="340"/>
    </row>
    <row r="1417" spans="3:15" ht="15" hidden="1" customHeight="1">
      <c r="C1417" s="337">
        <f t="shared" si="19"/>
        <v>41074</v>
      </c>
      <c r="E1417" s="338"/>
      <c r="F1417" s="338"/>
      <c r="G1417" s="338"/>
      <c r="H1417" s="81">
        <v>44379</v>
      </c>
      <c r="I1417" s="338"/>
      <c r="J1417" s="81">
        <v>44379</v>
      </c>
      <c r="K1417" s="338"/>
      <c r="L1417" s="338"/>
      <c r="M1417" s="339"/>
      <c r="N1417" s="340"/>
      <c r="O1417" s="340"/>
    </row>
    <row r="1418" spans="3:15" ht="15" hidden="1" customHeight="1">
      <c r="C1418" s="337">
        <f t="shared" si="19"/>
        <v>41075</v>
      </c>
      <c r="E1418" s="338"/>
      <c r="F1418" s="338"/>
      <c r="G1418" s="338"/>
      <c r="H1418" s="81">
        <v>44380</v>
      </c>
      <c r="I1418" s="338"/>
      <c r="J1418" s="81">
        <v>44380</v>
      </c>
      <c r="K1418" s="338"/>
      <c r="L1418" s="338"/>
      <c r="M1418" s="339"/>
      <c r="N1418" s="340"/>
      <c r="O1418" s="340"/>
    </row>
    <row r="1419" spans="3:15" ht="15" hidden="1" customHeight="1">
      <c r="C1419" s="337">
        <f t="shared" si="19"/>
        <v>41076</v>
      </c>
      <c r="E1419" s="338"/>
      <c r="F1419" s="338"/>
      <c r="G1419" s="338"/>
      <c r="H1419" s="81">
        <v>44381</v>
      </c>
      <c r="I1419" s="338"/>
      <c r="J1419" s="81">
        <v>44381</v>
      </c>
      <c r="K1419" s="338"/>
      <c r="L1419" s="338"/>
      <c r="M1419" s="339"/>
      <c r="N1419" s="340"/>
      <c r="O1419" s="340"/>
    </row>
    <row r="1420" spans="3:15" ht="15" hidden="1" customHeight="1">
      <c r="C1420" s="337">
        <f t="shared" si="19"/>
        <v>41077</v>
      </c>
      <c r="E1420" s="338"/>
      <c r="F1420" s="338"/>
      <c r="G1420" s="338"/>
      <c r="H1420" s="81">
        <v>44382</v>
      </c>
      <c r="I1420" s="338"/>
      <c r="J1420" s="81">
        <v>44382</v>
      </c>
      <c r="K1420" s="338"/>
      <c r="L1420" s="338"/>
      <c r="M1420" s="339"/>
      <c r="N1420" s="340"/>
      <c r="O1420" s="340"/>
    </row>
    <row r="1421" spans="3:15" ht="15" hidden="1" customHeight="1">
      <c r="C1421" s="337">
        <f t="shared" si="19"/>
        <v>41078</v>
      </c>
      <c r="E1421" s="338"/>
      <c r="F1421" s="338"/>
      <c r="G1421" s="338"/>
      <c r="H1421" s="81">
        <v>44383</v>
      </c>
      <c r="I1421" s="338"/>
      <c r="J1421" s="81">
        <v>44383</v>
      </c>
      <c r="K1421" s="338"/>
      <c r="L1421" s="338"/>
      <c r="M1421" s="339"/>
      <c r="N1421" s="340"/>
      <c r="O1421" s="340"/>
    </row>
    <row r="1422" spans="3:15" ht="15" hidden="1" customHeight="1">
      <c r="C1422" s="337">
        <f t="shared" si="19"/>
        <v>41079</v>
      </c>
      <c r="E1422" s="338"/>
      <c r="F1422" s="338"/>
      <c r="G1422" s="338"/>
      <c r="H1422" s="81">
        <v>44384</v>
      </c>
      <c r="I1422" s="338"/>
      <c r="J1422" s="81">
        <v>44384</v>
      </c>
      <c r="K1422" s="338"/>
      <c r="L1422" s="338"/>
      <c r="M1422" s="339"/>
      <c r="N1422" s="340"/>
      <c r="O1422" s="340"/>
    </row>
    <row r="1423" spans="3:15" ht="15" hidden="1" customHeight="1">
      <c r="C1423" s="337">
        <f t="shared" si="19"/>
        <v>41080</v>
      </c>
      <c r="E1423" s="338"/>
      <c r="F1423" s="338"/>
      <c r="G1423" s="338"/>
      <c r="H1423" s="81">
        <v>44385</v>
      </c>
      <c r="I1423" s="338"/>
      <c r="J1423" s="81">
        <v>44385</v>
      </c>
      <c r="K1423" s="338"/>
      <c r="L1423" s="338"/>
      <c r="M1423" s="339"/>
      <c r="N1423" s="340"/>
      <c r="O1423" s="340"/>
    </row>
    <row r="1424" spans="3:15" ht="15" hidden="1" customHeight="1">
      <c r="C1424" s="337">
        <f t="shared" si="19"/>
        <v>41081</v>
      </c>
      <c r="E1424" s="338"/>
      <c r="F1424" s="338"/>
      <c r="G1424" s="338"/>
      <c r="H1424" s="81">
        <v>44386</v>
      </c>
      <c r="I1424" s="338"/>
      <c r="J1424" s="81">
        <v>44386</v>
      </c>
      <c r="K1424" s="338"/>
      <c r="L1424" s="338"/>
      <c r="M1424" s="339"/>
      <c r="N1424" s="340"/>
      <c r="O1424" s="340"/>
    </row>
    <row r="1425" spans="3:15" ht="15" hidden="1" customHeight="1">
      <c r="C1425" s="337">
        <f t="shared" si="19"/>
        <v>41082</v>
      </c>
      <c r="E1425" s="338"/>
      <c r="F1425" s="338"/>
      <c r="G1425" s="338"/>
      <c r="H1425" s="81">
        <v>44387</v>
      </c>
      <c r="I1425" s="338"/>
      <c r="J1425" s="81">
        <v>44387</v>
      </c>
      <c r="K1425" s="338"/>
      <c r="L1425" s="338"/>
      <c r="M1425" s="339"/>
      <c r="N1425" s="340"/>
      <c r="O1425" s="340"/>
    </row>
    <row r="1426" spans="3:15" ht="15" hidden="1" customHeight="1">
      <c r="C1426" s="337">
        <f t="shared" si="19"/>
        <v>41083</v>
      </c>
      <c r="E1426" s="338"/>
      <c r="F1426" s="338"/>
      <c r="G1426" s="338"/>
      <c r="H1426" s="81">
        <v>44388</v>
      </c>
      <c r="I1426" s="338"/>
      <c r="J1426" s="81">
        <v>44388</v>
      </c>
      <c r="K1426" s="338"/>
      <c r="L1426" s="338"/>
      <c r="M1426" s="339"/>
      <c r="N1426" s="340"/>
      <c r="O1426" s="340"/>
    </row>
    <row r="1427" spans="3:15" ht="15" hidden="1" customHeight="1">
      <c r="C1427" s="337">
        <f t="shared" si="19"/>
        <v>41084</v>
      </c>
      <c r="E1427" s="338"/>
      <c r="F1427" s="338"/>
      <c r="G1427" s="338"/>
      <c r="H1427" s="81">
        <v>44389</v>
      </c>
      <c r="I1427" s="338"/>
      <c r="J1427" s="81">
        <v>44389</v>
      </c>
      <c r="K1427" s="338"/>
      <c r="L1427" s="338"/>
      <c r="M1427" s="339"/>
      <c r="N1427" s="340"/>
      <c r="O1427" s="340"/>
    </row>
    <row r="1428" spans="3:15" ht="15" hidden="1" customHeight="1">
      <c r="C1428" s="337">
        <f t="shared" si="19"/>
        <v>41085</v>
      </c>
      <c r="E1428" s="338"/>
      <c r="F1428" s="338"/>
      <c r="G1428" s="338"/>
      <c r="H1428" s="81">
        <v>44390</v>
      </c>
      <c r="I1428" s="338"/>
      <c r="J1428" s="81">
        <v>44390</v>
      </c>
      <c r="K1428" s="338"/>
      <c r="L1428" s="338"/>
      <c r="M1428" s="339"/>
      <c r="N1428" s="340"/>
      <c r="O1428" s="340"/>
    </row>
    <row r="1429" spans="3:15" ht="15" hidden="1" customHeight="1">
      <c r="C1429" s="337">
        <f t="shared" si="19"/>
        <v>41086</v>
      </c>
      <c r="E1429" s="338"/>
      <c r="F1429" s="338"/>
      <c r="G1429" s="338"/>
      <c r="H1429" s="81">
        <v>44391</v>
      </c>
      <c r="I1429" s="338"/>
      <c r="J1429" s="81">
        <v>44391</v>
      </c>
      <c r="K1429" s="338"/>
      <c r="L1429" s="338"/>
      <c r="M1429" s="339"/>
      <c r="N1429" s="340"/>
      <c r="O1429" s="340"/>
    </row>
    <row r="1430" spans="3:15" ht="15" hidden="1" customHeight="1">
      <c r="C1430" s="337">
        <f t="shared" si="19"/>
        <v>41087</v>
      </c>
      <c r="E1430" s="338"/>
      <c r="F1430" s="338"/>
      <c r="G1430" s="338"/>
      <c r="H1430" s="81">
        <v>44392</v>
      </c>
      <c r="I1430" s="338"/>
      <c r="J1430" s="81">
        <v>44392</v>
      </c>
      <c r="K1430" s="338"/>
      <c r="L1430" s="338"/>
      <c r="M1430" s="339"/>
      <c r="N1430" s="340"/>
      <c r="O1430" s="340"/>
    </row>
    <row r="1431" spans="3:15" ht="15" hidden="1" customHeight="1">
      <c r="C1431" s="337">
        <f t="shared" si="19"/>
        <v>41088</v>
      </c>
      <c r="E1431" s="338"/>
      <c r="F1431" s="338"/>
      <c r="G1431" s="338"/>
      <c r="H1431" s="81">
        <v>44393</v>
      </c>
      <c r="I1431" s="338"/>
      <c r="J1431" s="81">
        <v>44393</v>
      </c>
      <c r="K1431" s="338"/>
      <c r="L1431" s="338"/>
      <c r="M1431" s="339"/>
      <c r="N1431" s="340"/>
      <c r="O1431" s="340"/>
    </row>
    <row r="1432" spans="3:15" ht="15" hidden="1" customHeight="1">
      <c r="C1432" s="337">
        <f t="shared" si="19"/>
        <v>41089</v>
      </c>
      <c r="E1432" s="338"/>
      <c r="F1432" s="338"/>
      <c r="G1432" s="338"/>
      <c r="H1432" s="81">
        <v>44394</v>
      </c>
      <c r="I1432" s="338"/>
      <c r="J1432" s="81">
        <v>44394</v>
      </c>
      <c r="K1432" s="338"/>
      <c r="L1432" s="338"/>
      <c r="M1432" s="339"/>
      <c r="N1432" s="340"/>
      <c r="O1432" s="340"/>
    </row>
    <row r="1433" spans="3:15" ht="15" hidden="1" customHeight="1">
      <c r="C1433" s="337">
        <f t="shared" si="19"/>
        <v>41090</v>
      </c>
      <c r="E1433" s="338"/>
      <c r="F1433" s="338"/>
      <c r="G1433" s="338"/>
      <c r="H1433" s="81">
        <v>44395</v>
      </c>
      <c r="I1433" s="338"/>
      <c r="J1433" s="81">
        <v>44395</v>
      </c>
      <c r="K1433" s="338"/>
      <c r="L1433" s="338"/>
      <c r="M1433" s="339"/>
      <c r="N1433" s="340"/>
      <c r="O1433" s="340"/>
    </row>
    <row r="1434" spans="3:15" ht="15" hidden="1" customHeight="1">
      <c r="C1434" s="337">
        <f t="shared" si="19"/>
        <v>41091</v>
      </c>
      <c r="E1434" s="338"/>
      <c r="F1434" s="338"/>
      <c r="G1434" s="338"/>
      <c r="H1434" s="81">
        <v>44396</v>
      </c>
      <c r="I1434" s="338"/>
      <c r="J1434" s="81">
        <v>44396</v>
      </c>
      <c r="K1434" s="338"/>
      <c r="L1434" s="338"/>
      <c r="M1434" s="339"/>
      <c r="N1434" s="340"/>
      <c r="O1434" s="340"/>
    </row>
    <row r="1435" spans="3:15" ht="15" hidden="1" customHeight="1">
      <c r="C1435" s="337">
        <f t="shared" si="19"/>
        <v>41092</v>
      </c>
      <c r="E1435" s="338"/>
      <c r="F1435" s="338"/>
      <c r="G1435" s="338"/>
      <c r="H1435" s="81">
        <v>44397</v>
      </c>
      <c r="I1435" s="338"/>
      <c r="J1435" s="81">
        <v>44397</v>
      </c>
      <c r="K1435" s="338"/>
      <c r="L1435" s="338"/>
      <c r="M1435" s="339"/>
      <c r="N1435" s="340"/>
      <c r="O1435" s="340"/>
    </row>
    <row r="1436" spans="3:15" ht="15" hidden="1" customHeight="1">
      <c r="C1436" s="337">
        <f t="shared" si="19"/>
        <v>41093</v>
      </c>
      <c r="E1436" s="338"/>
      <c r="F1436" s="338"/>
      <c r="G1436" s="338"/>
      <c r="H1436" s="81">
        <v>44398</v>
      </c>
      <c r="I1436" s="338"/>
      <c r="J1436" s="81">
        <v>44398</v>
      </c>
      <c r="K1436" s="338"/>
      <c r="L1436" s="338"/>
      <c r="M1436" s="339"/>
      <c r="N1436" s="340"/>
      <c r="O1436" s="340"/>
    </row>
    <row r="1437" spans="3:15" ht="15" hidden="1" customHeight="1">
      <c r="C1437" s="337">
        <f t="shared" si="19"/>
        <v>41094</v>
      </c>
      <c r="E1437" s="338"/>
      <c r="F1437" s="338"/>
      <c r="G1437" s="338"/>
      <c r="H1437" s="81">
        <v>44399</v>
      </c>
      <c r="I1437" s="338"/>
      <c r="J1437" s="81">
        <v>44399</v>
      </c>
      <c r="K1437" s="338"/>
      <c r="L1437" s="338"/>
      <c r="M1437" s="339"/>
      <c r="N1437" s="340"/>
      <c r="O1437" s="340"/>
    </row>
    <row r="1438" spans="3:15" ht="15" hidden="1" customHeight="1">
      <c r="C1438" s="337">
        <f t="shared" si="19"/>
        <v>41095</v>
      </c>
      <c r="E1438" s="338"/>
      <c r="F1438" s="338"/>
      <c r="G1438" s="338"/>
      <c r="H1438" s="81">
        <v>44400</v>
      </c>
      <c r="I1438" s="338"/>
      <c r="J1438" s="81">
        <v>44400</v>
      </c>
      <c r="K1438" s="338"/>
      <c r="L1438" s="338"/>
      <c r="M1438" s="339"/>
      <c r="N1438" s="340"/>
      <c r="O1438" s="340"/>
    </row>
    <row r="1439" spans="3:15" ht="15" hidden="1" customHeight="1">
      <c r="C1439" s="337">
        <f t="shared" ref="C1439:C1502" si="20">+C1438+1</f>
        <v>41096</v>
      </c>
      <c r="E1439" s="338"/>
      <c r="F1439" s="338"/>
      <c r="G1439" s="338"/>
      <c r="H1439" s="81">
        <v>44401</v>
      </c>
      <c r="I1439" s="338"/>
      <c r="J1439" s="81">
        <v>44401</v>
      </c>
      <c r="K1439" s="338"/>
      <c r="L1439" s="338"/>
      <c r="M1439" s="339"/>
      <c r="N1439" s="340"/>
      <c r="O1439" s="340"/>
    </row>
    <row r="1440" spans="3:15" ht="15" hidden="1" customHeight="1">
      <c r="C1440" s="337">
        <f t="shared" si="20"/>
        <v>41097</v>
      </c>
      <c r="E1440" s="338"/>
      <c r="F1440" s="338"/>
      <c r="G1440" s="338"/>
      <c r="H1440" s="81">
        <v>44402</v>
      </c>
      <c r="I1440" s="338"/>
      <c r="J1440" s="81">
        <v>44402</v>
      </c>
      <c r="K1440" s="338"/>
      <c r="L1440" s="338"/>
      <c r="M1440" s="339"/>
      <c r="N1440" s="340"/>
      <c r="O1440" s="340"/>
    </row>
    <row r="1441" spans="3:15" ht="15" hidden="1" customHeight="1">
      <c r="C1441" s="337">
        <f t="shared" si="20"/>
        <v>41098</v>
      </c>
      <c r="E1441" s="338"/>
      <c r="F1441" s="338"/>
      <c r="G1441" s="338"/>
      <c r="H1441" s="81">
        <v>44403</v>
      </c>
      <c r="I1441" s="338"/>
      <c r="J1441" s="81">
        <v>44403</v>
      </c>
      <c r="K1441" s="338"/>
      <c r="L1441" s="338"/>
      <c r="M1441" s="339"/>
      <c r="N1441" s="340"/>
      <c r="O1441" s="340"/>
    </row>
    <row r="1442" spans="3:15" ht="15" hidden="1" customHeight="1">
      <c r="C1442" s="337">
        <f t="shared" si="20"/>
        <v>41099</v>
      </c>
      <c r="E1442" s="338"/>
      <c r="F1442" s="338"/>
      <c r="G1442" s="338"/>
      <c r="H1442" s="81">
        <v>44404</v>
      </c>
      <c r="I1442" s="338"/>
      <c r="J1442" s="81">
        <v>44404</v>
      </c>
      <c r="K1442" s="338"/>
      <c r="L1442" s="338"/>
      <c r="M1442" s="339"/>
      <c r="N1442" s="340"/>
      <c r="O1442" s="340"/>
    </row>
    <row r="1443" spans="3:15" ht="15" hidden="1" customHeight="1">
      <c r="C1443" s="337">
        <f t="shared" si="20"/>
        <v>41100</v>
      </c>
      <c r="E1443" s="338"/>
      <c r="F1443" s="338"/>
      <c r="G1443" s="338"/>
      <c r="H1443" s="81">
        <v>44405</v>
      </c>
      <c r="I1443" s="338"/>
      <c r="J1443" s="81">
        <v>44405</v>
      </c>
      <c r="K1443" s="338"/>
      <c r="L1443" s="338"/>
      <c r="M1443" s="339"/>
      <c r="N1443" s="340"/>
      <c r="O1443" s="340"/>
    </row>
    <row r="1444" spans="3:15" ht="15" hidden="1" customHeight="1">
      <c r="C1444" s="337">
        <f t="shared" si="20"/>
        <v>41101</v>
      </c>
      <c r="E1444" s="338"/>
      <c r="F1444" s="338"/>
      <c r="G1444" s="338"/>
      <c r="H1444" s="81">
        <v>44406</v>
      </c>
      <c r="I1444" s="338"/>
      <c r="J1444" s="81">
        <v>44406</v>
      </c>
      <c r="K1444" s="338"/>
      <c r="L1444" s="338"/>
      <c r="M1444" s="339"/>
      <c r="N1444" s="340"/>
      <c r="O1444" s="340"/>
    </row>
    <row r="1445" spans="3:15" ht="15" hidden="1" customHeight="1">
      <c r="C1445" s="337">
        <f t="shared" si="20"/>
        <v>41102</v>
      </c>
      <c r="E1445" s="338"/>
      <c r="F1445" s="338"/>
      <c r="G1445" s="338"/>
      <c r="H1445" s="81">
        <v>44407</v>
      </c>
      <c r="I1445" s="338"/>
      <c r="J1445" s="81">
        <v>44407</v>
      </c>
      <c r="K1445" s="338"/>
      <c r="L1445" s="338"/>
      <c r="M1445" s="339"/>
      <c r="N1445" s="340"/>
      <c r="O1445" s="340"/>
    </row>
    <row r="1446" spans="3:15" ht="15" hidden="1" customHeight="1">
      <c r="C1446" s="337">
        <f t="shared" si="20"/>
        <v>41103</v>
      </c>
      <c r="E1446" s="338"/>
      <c r="F1446" s="338"/>
      <c r="G1446" s="338"/>
      <c r="H1446" s="81">
        <v>44408</v>
      </c>
      <c r="I1446" s="338"/>
      <c r="J1446" s="81">
        <v>44408</v>
      </c>
      <c r="K1446" s="338"/>
      <c r="L1446" s="338"/>
      <c r="M1446" s="339"/>
      <c r="N1446" s="340"/>
      <c r="O1446" s="340"/>
    </row>
    <row r="1447" spans="3:15" ht="15" hidden="1" customHeight="1">
      <c r="C1447" s="337">
        <f t="shared" si="20"/>
        <v>41104</v>
      </c>
      <c r="E1447" s="338"/>
      <c r="F1447" s="338"/>
      <c r="G1447" s="338"/>
      <c r="H1447" s="81">
        <v>44409</v>
      </c>
      <c r="I1447" s="338"/>
      <c r="J1447" s="81">
        <v>44409</v>
      </c>
      <c r="K1447" s="338"/>
      <c r="L1447" s="338"/>
      <c r="M1447" s="339"/>
      <c r="N1447" s="340"/>
      <c r="O1447" s="340"/>
    </row>
    <row r="1448" spans="3:15" ht="15" hidden="1" customHeight="1">
      <c r="C1448" s="337">
        <f t="shared" si="20"/>
        <v>41105</v>
      </c>
      <c r="E1448" s="338"/>
      <c r="F1448" s="338"/>
      <c r="G1448" s="338"/>
      <c r="H1448" s="81">
        <v>44410</v>
      </c>
      <c r="I1448" s="338"/>
      <c r="J1448" s="81">
        <v>44410</v>
      </c>
      <c r="K1448" s="338"/>
      <c r="L1448" s="338"/>
      <c r="M1448" s="339"/>
      <c r="N1448" s="340"/>
      <c r="O1448" s="340"/>
    </row>
    <row r="1449" spans="3:15" ht="15" hidden="1" customHeight="1">
      <c r="C1449" s="337">
        <f t="shared" si="20"/>
        <v>41106</v>
      </c>
      <c r="E1449" s="338"/>
      <c r="F1449" s="338"/>
      <c r="G1449" s="338"/>
      <c r="H1449" s="81">
        <v>44411</v>
      </c>
      <c r="I1449" s="338"/>
      <c r="J1449" s="81">
        <v>44411</v>
      </c>
      <c r="K1449" s="338"/>
      <c r="L1449" s="338"/>
      <c r="M1449" s="339"/>
      <c r="N1449" s="340"/>
      <c r="O1449" s="340"/>
    </row>
    <row r="1450" spans="3:15" ht="15" hidden="1" customHeight="1">
      <c r="C1450" s="337">
        <f t="shared" si="20"/>
        <v>41107</v>
      </c>
      <c r="E1450" s="338"/>
      <c r="F1450" s="338"/>
      <c r="G1450" s="338"/>
      <c r="H1450" s="81">
        <v>44412</v>
      </c>
      <c r="I1450" s="338"/>
      <c r="J1450" s="81">
        <v>44412</v>
      </c>
      <c r="K1450" s="338"/>
      <c r="L1450" s="338"/>
      <c r="M1450" s="339"/>
      <c r="N1450" s="340"/>
      <c r="O1450" s="340"/>
    </row>
    <row r="1451" spans="3:15" ht="15" hidden="1" customHeight="1">
      <c r="C1451" s="337">
        <f t="shared" si="20"/>
        <v>41108</v>
      </c>
      <c r="E1451" s="338"/>
      <c r="F1451" s="338"/>
      <c r="G1451" s="338"/>
      <c r="H1451" s="81">
        <v>44413</v>
      </c>
      <c r="I1451" s="338"/>
      <c r="J1451" s="81">
        <v>44413</v>
      </c>
      <c r="K1451" s="338"/>
      <c r="L1451" s="338"/>
      <c r="M1451" s="339"/>
      <c r="N1451" s="340"/>
      <c r="O1451" s="340"/>
    </row>
    <row r="1452" spans="3:15" ht="15" hidden="1" customHeight="1">
      <c r="C1452" s="337">
        <f t="shared" si="20"/>
        <v>41109</v>
      </c>
      <c r="E1452" s="338"/>
      <c r="F1452" s="338"/>
      <c r="G1452" s="338"/>
      <c r="H1452" s="81">
        <v>44414</v>
      </c>
      <c r="I1452" s="338"/>
      <c r="J1452" s="81">
        <v>44414</v>
      </c>
      <c r="K1452" s="338"/>
      <c r="L1452" s="338"/>
      <c r="M1452" s="339"/>
      <c r="N1452" s="340"/>
      <c r="O1452" s="340"/>
    </row>
    <row r="1453" spans="3:15" ht="15" hidden="1" customHeight="1">
      <c r="C1453" s="337">
        <f t="shared" si="20"/>
        <v>41110</v>
      </c>
      <c r="E1453" s="338"/>
      <c r="F1453" s="338"/>
      <c r="G1453" s="338"/>
      <c r="H1453" s="81">
        <v>44415</v>
      </c>
      <c r="I1453" s="338"/>
      <c r="J1453" s="81">
        <v>44415</v>
      </c>
      <c r="K1453" s="338"/>
      <c r="L1453" s="338"/>
      <c r="M1453" s="339"/>
      <c r="N1453" s="340"/>
      <c r="O1453" s="340"/>
    </row>
    <row r="1454" spans="3:15" ht="15" hidden="1" customHeight="1">
      <c r="C1454" s="337">
        <f t="shared" si="20"/>
        <v>41111</v>
      </c>
      <c r="E1454" s="338"/>
      <c r="F1454" s="338"/>
      <c r="G1454" s="338"/>
      <c r="H1454" s="81">
        <v>44416</v>
      </c>
      <c r="I1454" s="338"/>
      <c r="J1454" s="81">
        <v>44416</v>
      </c>
      <c r="K1454" s="338"/>
      <c r="L1454" s="338"/>
      <c r="M1454" s="339"/>
      <c r="N1454" s="340"/>
      <c r="O1454" s="340"/>
    </row>
    <row r="1455" spans="3:15" ht="15" hidden="1" customHeight="1">
      <c r="C1455" s="337">
        <f t="shared" si="20"/>
        <v>41112</v>
      </c>
      <c r="E1455" s="338"/>
      <c r="F1455" s="338"/>
      <c r="G1455" s="338"/>
      <c r="H1455" s="81">
        <v>44417</v>
      </c>
      <c r="I1455" s="338"/>
      <c r="J1455" s="81">
        <v>44417</v>
      </c>
      <c r="K1455" s="338"/>
      <c r="L1455" s="338"/>
      <c r="M1455" s="339"/>
      <c r="N1455" s="340"/>
      <c r="O1455" s="340"/>
    </row>
    <row r="1456" spans="3:15" ht="15" hidden="1" customHeight="1">
      <c r="C1456" s="337">
        <f t="shared" si="20"/>
        <v>41113</v>
      </c>
      <c r="E1456" s="338"/>
      <c r="F1456" s="338"/>
      <c r="G1456" s="338"/>
      <c r="H1456" s="81">
        <v>44418</v>
      </c>
      <c r="I1456" s="338"/>
      <c r="J1456" s="81">
        <v>44418</v>
      </c>
      <c r="K1456" s="338"/>
      <c r="L1456" s="338"/>
      <c r="M1456" s="339"/>
      <c r="N1456" s="340"/>
      <c r="O1456" s="340"/>
    </row>
    <row r="1457" spans="3:15" ht="15" hidden="1" customHeight="1">
      <c r="C1457" s="337">
        <f t="shared" si="20"/>
        <v>41114</v>
      </c>
      <c r="E1457" s="338"/>
      <c r="F1457" s="338"/>
      <c r="G1457" s="338"/>
      <c r="H1457" s="81">
        <v>44419</v>
      </c>
      <c r="I1457" s="338"/>
      <c r="J1457" s="81">
        <v>44419</v>
      </c>
      <c r="K1457" s="338"/>
      <c r="L1457" s="338"/>
      <c r="M1457" s="339"/>
      <c r="N1457" s="340"/>
      <c r="O1457" s="340"/>
    </row>
    <row r="1458" spans="3:15" ht="15" hidden="1" customHeight="1">
      <c r="C1458" s="337">
        <f t="shared" si="20"/>
        <v>41115</v>
      </c>
      <c r="E1458" s="338"/>
      <c r="F1458" s="338"/>
      <c r="G1458" s="338"/>
      <c r="H1458" s="81">
        <v>44420</v>
      </c>
      <c r="I1458" s="338"/>
      <c r="J1458" s="81">
        <v>44420</v>
      </c>
      <c r="K1458" s="338"/>
      <c r="L1458" s="338"/>
      <c r="M1458" s="339"/>
      <c r="N1458" s="340"/>
      <c r="O1458" s="340"/>
    </row>
    <row r="1459" spans="3:15" ht="15" hidden="1" customHeight="1">
      <c r="C1459" s="337">
        <f t="shared" si="20"/>
        <v>41116</v>
      </c>
      <c r="E1459" s="338"/>
      <c r="F1459" s="338"/>
      <c r="G1459" s="338"/>
      <c r="H1459" s="81">
        <v>44421</v>
      </c>
      <c r="I1459" s="338"/>
      <c r="J1459" s="81">
        <v>44421</v>
      </c>
      <c r="K1459" s="338"/>
      <c r="L1459" s="338"/>
      <c r="M1459" s="339"/>
      <c r="N1459" s="340"/>
      <c r="O1459" s="340"/>
    </row>
    <row r="1460" spans="3:15" ht="15" hidden="1" customHeight="1">
      <c r="C1460" s="337">
        <f t="shared" si="20"/>
        <v>41117</v>
      </c>
      <c r="E1460" s="338"/>
      <c r="F1460" s="338"/>
      <c r="G1460" s="338"/>
      <c r="H1460" s="81">
        <v>44422</v>
      </c>
      <c r="I1460" s="338"/>
      <c r="J1460" s="81">
        <v>44422</v>
      </c>
      <c r="K1460" s="338"/>
      <c r="L1460" s="338"/>
      <c r="M1460" s="339"/>
      <c r="N1460" s="340"/>
      <c r="O1460" s="340"/>
    </row>
    <row r="1461" spans="3:15" ht="15" hidden="1" customHeight="1">
      <c r="C1461" s="337">
        <f t="shared" si="20"/>
        <v>41118</v>
      </c>
      <c r="E1461" s="338"/>
      <c r="F1461" s="338"/>
      <c r="G1461" s="338"/>
      <c r="H1461" s="81">
        <v>44423</v>
      </c>
      <c r="I1461" s="338"/>
      <c r="J1461" s="81">
        <v>44423</v>
      </c>
      <c r="K1461" s="338"/>
      <c r="L1461" s="338"/>
      <c r="M1461" s="339"/>
      <c r="N1461" s="340"/>
      <c r="O1461" s="340"/>
    </row>
    <row r="1462" spans="3:15" ht="15" hidden="1" customHeight="1">
      <c r="C1462" s="337">
        <f t="shared" si="20"/>
        <v>41119</v>
      </c>
      <c r="E1462" s="338"/>
      <c r="F1462" s="338"/>
      <c r="G1462" s="338"/>
      <c r="H1462" s="81">
        <v>44424</v>
      </c>
      <c r="I1462" s="338"/>
      <c r="J1462" s="81">
        <v>44424</v>
      </c>
      <c r="K1462" s="338"/>
      <c r="L1462" s="338"/>
      <c r="M1462" s="339"/>
      <c r="N1462" s="340"/>
      <c r="O1462" s="340"/>
    </row>
    <row r="1463" spans="3:15" ht="15" hidden="1" customHeight="1">
      <c r="C1463" s="337">
        <f t="shared" si="20"/>
        <v>41120</v>
      </c>
      <c r="E1463" s="338"/>
      <c r="F1463" s="338"/>
      <c r="G1463" s="338"/>
      <c r="H1463" s="81">
        <v>44425</v>
      </c>
      <c r="I1463" s="338"/>
      <c r="J1463" s="81">
        <v>44425</v>
      </c>
      <c r="K1463" s="338"/>
      <c r="L1463" s="338"/>
      <c r="M1463" s="339"/>
      <c r="N1463" s="340"/>
      <c r="O1463" s="340"/>
    </row>
    <row r="1464" spans="3:15" ht="15" hidden="1" customHeight="1">
      <c r="C1464" s="337">
        <f t="shared" si="20"/>
        <v>41121</v>
      </c>
      <c r="E1464" s="338"/>
      <c r="F1464" s="338"/>
      <c r="G1464" s="338"/>
      <c r="H1464" s="81">
        <v>44426</v>
      </c>
      <c r="I1464" s="338"/>
      <c r="J1464" s="81">
        <v>44426</v>
      </c>
      <c r="K1464" s="338"/>
      <c r="L1464" s="338"/>
      <c r="M1464" s="339"/>
      <c r="N1464" s="340"/>
      <c r="O1464" s="340"/>
    </row>
    <row r="1465" spans="3:15" ht="15" hidden="1" customHeight="1">
      <c r="C1465" s="337">
        <f t="shared" si="20"/>
        <v>41122</v>
      </c>
      <c r="E1465" s="338"/>
      <c r="F1465" s="338"/>
      <c r="G1465" s="338"/>
      <c r="H1465" s="81">
        <v>44427</v>
      </c>
      <c r="I1465" s="338"/>
      <c r="J1465" s="81">
        <v>44427</v>
      </c>
      <c r="K1465" s="338"/>
      <c r="L1465" s="338"/>
      <c r="M1465" s="339"/>
      <c r="N1465" s="340"/>
      <c r="O1465" s="340"/>
    </row>
    <row r="1466" spans="3:15" ht="15" hidden="1" customHeight="1">
      <c r="C1466" s="337">
        <f t="shared" si="20"/>
        <v>41123</v>
      </c>
      <c r="E1466" s="338"/>
      <c r="F1466" s="338"/>
      <c r="G1466" s="338"/>
      <c r="H1466" s="81">
        <v>44428</v>
      </c>
      <c r="I1466" s="338"/>
      <c r="J1466" s="81">
        <v>44428</v>
      </c>
      <c r="K1466" s="338"/>
      <c r="L1466" s="338"/>
      <c r="M1466" s="339"/>
      <c r="N1466" s="340"/>
      <c r="O1466" s="340"/>
    </row>
    <row r="1467" spans="3:15" ht="15" hidden="1" customHeight="1">
      <c r="C1467" s="337">
        <f t="shared" si="20"/>
        <v>41124</v>
      </c>
      <c r="E1467" s="338"/>
      <c r="F1467" s="338"/>
      <c r="G1467" s="338"/>
      <c r="H1467" s="81">
        <v>44429</v>
      </c>
      <c r="I1467" s="338"/>
      <c r="J1467" s="81">
        <v>44429</v>
      </c>
      <c r="K1467" s="338"/>
      <c r="L1467" s="338"/>
      <c r="M1467" s="339"/>
      <c r="N1467" s="340"/>
      <c r="O1467" s="340"/>
    </row>
    <row r="1468" spans="3:15" ht="15" hidden="1" customHeight="1">
      <c r="C1468" s="337">
        <f t="shared" si="20"/>
        <v>41125</v>
      </c>
      <c r="E1468" s="338"/>
      <c r="F1468" s="338"/>
      <c r="G1468" s="338"/>
      <c r="H1468" s="81">
        <v>44430</v>
      </c>
      <c r="I1468" s="338"/>
      <c r="J1468" s="81">
        <v>44430</v>
      </c>
      <c r="K1468" s="338"/>
      <c r="L1468" s="338"/>
      <c r="M1468" s="339"/>
      <c r="N1468" s="340"/>
      <c r="O1468" s="340"/>
    </row>
    <row r="1469" spans="3:15" ht="15" hidden="1" customHeight="1">
      <c r="C1469" s="337">
        <f t="shared" si="20"/>
        <v>41126</v>
      </c>
      <c r="E1469" s="338"/>
      <c r="F1469" s="338"/>
      <c r="G1469" s="338"/>
      <c r="H1469" s="81">
        <v>44431</v>
      </c>
      <c r="I1469" s="338"/>
      <c r="J1469" s="81">
        <v>44431</v>
      </c>
      <c r="K1469" s="338"/>
      <c r="L1469" s="338"/>
      <c r="M1469" s="339"/>
      <c r="N1469" s="340"/>
      <c r="O1469" s="340"/>
    </row>
    <row r="1470" spans="3:15" ht="15" hidden="1" customHeight="1">
      <c r="C1470" s="337">
        <f t="shared" si="20"/>
        <v>41127</v>
      </c>
      <c r="E1470" s="338"/>
      <c r="F1470" s="338"/>
      <c r="G1470" s="338"/>
      <c r="H1470" s="81">
        <v>44432</v>
      </c>
      <c r="I1470" s="338"/>
      <c r="J1470" s="81">
        <v>44432</v>
      </c>
      <c r="K1470" s="338"/>
      <c r="L1470" s="338"/>
      <c r="M1470" s="339"/>
      <c r="N1470" s="340"/>
      <c r="O1470" s="340"/>
    </row>
    <row r="1471" spans="3:15" ht="15" hidden="1" customHeight="1">
      <c r="C1471" s="337">
        <f t="shared" si="20"/>
        <v>41128</v>
      </c>
      <c r="E1471" s="338"/>
      <c r="F1471" s="338"/>
      <c r="G1471" s="338"/>
      <c r="H1471" s="81">
        <v>44433</v>
      </c>
      <c r="I1471" s="338"/>
      <c r="J1471" s="81">
        <v>44433</v>
      </c>
      <c r="K1471" s="338"/>
      <c r="L1471" s="338"/>
      <c r="M1471" s="339"/>
      <c r="N1471" s="340"/>
      <c r="O1471" s="340"/>
    </row>
    <row r="1472" spans="3:15" ht="15" hidden="1" customHeight="1">
      <c r="C1472" s="337">
        <f t="shared" si="20"/>
        <v>41129</v>
      </c>
      <c r="E1472" s="338"/>
      <c r="F1472" s="338"/>
      <c r="G1472" s="338"/>
      <c r="H1472" s="81">
        <v>44434</v>
      </c>
      <c r="I1472" s="338"/>
      <c r="J1472" s="81">
        <v>44434</v>
      </c>
      <c r="K1472" s="338"/>
      <c r="L1472" s="338"/>
      <c r="M1472" s="339"/>
      <c r="N1472" s="340"/>
      <c r="O1472" s="340"/>
    </row>
    <row r="1473" spans="3:15" ht="15" hidden="1" customHeight="1">
      <c r="C1473" s="337">
        <f t="shared" si="20"/>
        <v>41130</v>
      </c>
      <c r="E1473" s="338"/>
      <c r="F1473" s="338"/>
      <c r="G1473" s="338"/>
      <c r="H1473" s="81">
        <v>44435</v>
      </c>
      <c r="I1473" s="338"/>
      <c r="J1473" s="81">
        <v>44435</v>
      </c>
      <c r="K1473" s="338"/>
      <c r="L1473" s="338"/>
      <c r="M1473" s="339"/>
      <c r="N1473" s="340"/>
      <c r="O1473" s="340"/>
    </row>
    <row r="1474" spans="3:15" ht="15" hidden="1" customHeight="1">
      <c r="C1474" s="337">
        <f t="shared" si="20"/>
        <v>41131</v>
      </c>
      <c r="E1474" s="338"/>
      <c r="F1474" s="338"/>
      <c r="G1474" s="338"/>
      <c r="H1474" s="81">
        <v>44436</v>
      </c>
      <c r="I1474" s="338"/>
      <c r="J1474" s="81">
        <v>44436</v>
      </c>
      <c r="K1474" s="338"/>
      <c r="L1474" s="338"/>
      <c r="M1474" s="339"/>
      <c r="N1474" s="340"/>
      <c r="O1474" s="340"/>
    </row>
    <row r="1475" spans="3:15" ht="15" hidden="1" customHeight="1">
      <c r="C1475" s="337">
        <f t="shared" si="20"/>
        <v>41132</v>
      </c>
      <c r="E1475" s="338"/>
      <c r="F1475" s="338"/>
      <c r="G1475" s="338"/>
      <c r="H1475" s="81">
        <v>44437</v>
      </c>
      <c r="I1475" s="338"/>
      <c r="J1475" s="81">
        <v>44437</v>
      </c>
      <c r="K1475" s="338"/>
      <c r="L1475" s="338"/>
      <c r="M1475" s="339"/>
      <c r="N1475" s="340"/>
      <c r="O1475" s="340"/>
    </row>
    <row r="1476" spans="3:15" ht="15" hidden="1" customHeight="1">
      <c r="C1476" s="337">
        <f t="shared" si="20"/>
        <v>41133</v>
      </c>
      <c r="E1476" s="338"/>
      <c r="F1476" s="338"/>
      <c r="G1476" s="338"/>
      <c r="H1476" s="81">
        <v>44438</v>
      </c>
      <c r="I1476" s="338"/>
      <c r="J1476" s="81">
        <v>44438</v>
      </c>
      <c r="K1476" s="338"/>
      <c r="L1476" s="338"/>
      <c r="M1476" s="339"/>
      <c r="N1476" s="340"/>
      <c r="O1476" s="340"/>
    </row>
    <row r="1477" spans="3:15" ht="15" hidden="1" customHeight="1">
      <c r="C1477" s="337">
        <f t="shared" si="20"/>
        <v>41134</v>
      </c>
      <c r="E1477" s="338"/>
      <c r="F1477" s="338"/>
      <c r="G1477" s="338"/>
      <c r="H1477" s="81">
        <v>44439</v>
      </c>
      <c r="I1477" s="338"/>
      <c r="J1477" s="81">
        <v>44439</v>
      </c>
      <c r="K1477" s="338"/>
      <c r="L1477" s="338"/>
      <c r="M1477" s="339"/>
      <c r="N1477" s="340"/>
      <c r="O1477" s="340"/>
    </row>
    <row r="1478" spans="3:15" ht="15" hidden="1" customHeight="1">
      <c r="C1478" s="337">
        <f t="shared" si="20"/>
        <v>41135</v>
      </c>
      <c r="E1478" s="338"/>
      <c r="F1478" s="338"/>
      <c r="G1478" s="338"/>
      <c r="H1478" s="81">
        <v>44440</v>
      </c>
      <c r="I1478" s="338"/>
      <c r="J1478" s="81">
        <v>44440</v>
      </c>
      <c r="K1478" s="338"/>
      <c r="L1478" s="338"/>
      <c r="M1478" s="339"/>
      <c r="N1478" s="340"/>
      <c r="O1478" s="340"/>
    </row>
    <row r="1479" spans="3:15" ht="15" hidden="1" customHeight="1">
      <c r="C1479" s="337">
        <f t="shared" si="20"/>
        <v>41136</v>
      </c>
      <c r="E1479" s="338"/>
      <c r="F1479" s="338"/>
      <c r="G1479" s="338"/>
      <c r="H1479" s="81">
        <v>44441</v>
      </c>
      <c r="I1479" s="338"/>
      <c r="J1479" s="81">
        <v>44441</v>
      </c>
      <c r="K1479" s="338"/>
      <c r="L1479" s="338"/>
      <c r="M1479" s="339"/>
      <c r="N1479" s="340"/>
      <c r="O1479" s="340"/>
    </row>
    <row r="1480" spans="3:15" ht="15" hidden="1" customHeight="1">
      <c r="C1480" s="337">
        <f t="shared" si="20"/>
        <v>41137</v>
      </c>
      <c r="E1480" s="338"/>
      <c r="F1480" s="338"/>
      <c r="G1480" s="338"/>
      <c r="H1480" s="81">
        <v>44442</v>
      </c>
      <c r="I1480" s="338"/>
      <c r="J1480" s="81">
        <v>44442</v>
      </c>
      <c r="K1480" s="338"/>
      <c r="L1480" s="338"/>
      <c r="M1480" s="339"/>
      <c r="N1480" s="340"/>
      <c r="O1480" s="340"/>
    </row>
    <row r="1481" spans="3:15" ht="15" hidden="1" customHeight="1">
      <c r="C1481" s="337">
        <f t="shared" si="20"/>
        <v>41138</v>
      </c>
      <c r="E1481" s="338"/>
      <c r="F1481" s="338"/>
      <c r="G1481" s="338"/>
      <c r="H1481" s="81">
        <v>44443</v>
      </c>
      <c r="I1481" s="338"/>
      <c r="J1481" s="81">
        <v>44443</v>
      </c>
      <c r="K1481" s="338"/>
      <c r="L1481" s="338"/>
      <c r="M1481" s="339"/>
      <c r="N1481" s="340"/>
      <c r="O1481" s="340"/>
    </row>
    <row r="1482" spans="3:15" ht="15" hidden="1" customHeight="1">
      <c r="C1482" s="337">
        <f t="shared" si="20"/>
        <v>41139</v>
      </c>
      <c r="E1482" s="338"/>
      <c r="F1482" s="338"/>
      <c r="G1482" s="338"/>
      <c r="H1482" s="81">
        <v>44444</v>
      </c>
      <c r="I1482" s="338"/>
      <c r="J1482" s="81">
        <v>44444</v>
      </c>
      <c r="K1482" s="338"/>
      <c r="L1482" s="338"/>
      <c r="M1482" s="339"/>
      <c r="N1482" s="340"/>
      <c r="O1482" s="340"/>
    </row>
    <row r="1483" spans="3:15" ht="15" hidden="1" customHeight="1">
      <c r="C1483" s="337">
        <f t="shared" si="20"/>
        <v>41140</v>
      </c>
      <c r="E1483" s="338"/>
      <c r="F1483" s="338"/>
      <c r="G1483" s="338"/>
      <c r="H1483" s="81">
        <v>44445</v>
      </c>
      <c r="I1483" s="338"/>
      <c r="J1483" s="81">
        <v>44445</v>
      </c>
      <c r="K1483" s="338"/>
      <c r="L1483" s="338"/>
      <c r="M1483" s="339"/>
      <c r="N1483" s="340"/>
      <c r="O1483" s="340"/>
    </row>
    <row r="1484" spans="3:15" ht="15" hidden="1" customHeight="1">
      <c r="C1484" s="337">
        <f t="shared" si="20"/>
        <v>41141</v>
      </c>
      <c r="E1484" s="338"/>
      <c r="F1484" s="338"/>
      <c r="G1484" s="338"/>
      <c r="H1484" s="81">
        <v>44446</v>
      </c>
      <c r="I1484" s="338"/>
      <c r="J1484" s="81">
        <v>44446</v>
      </c>
      <c r="K1484" s="338"/>
      <c r="L1484" s="338"/>
      <c r="M1484" s="339"/>
      <c r="N1484" s="340"/>
      <c r="O1484" s="340"/>
    </row>
    <row r="1485" spans="3:15" ht="15" hidden="1" customHeight="1">
      <c r="C1485" s="337">
        <f t="shared" si="20"/>
        <v>41142</v>
      </c>
      <c r="E1485" s="338"/>
      <c r="F1485" s="338"/>
      <c r="G1485" s="338"/>
      <c r="H1485" s="81">
        <v>44447</v>
      </c>
      <c r="I1485" s="338"/>
      <c r="J1485" s="81">
        <v>44447</v>
      </c>
      <c r="K1485" s="338"/>
      <c r="L1485" s="338"/>
      <c r="M1485" s="339"/>
      <c r="N1485" s="340"/>
      <c r="O1485" s="340"/>
    </row>
    <row r="1486" spans="3:15" ht="15" hidden="1" customHeight="1">
      <c r="C1486" s="337">
        <f t="shared" si="20"/>
        <v>41143</v>
      </c>
      <c r="E1486" s="338"/>
      <c r="F1486" s="338"/>
      <c r="G1486" s="338"/>
      <c r="H1486" s="81">
        <v>44448</v>
      </c>
      <c r="I1486" s="338"/>
      <c r="J1486" s="81">
        <v>44448</v>
      </c>
      <c r="K1486" s="338"/>
      <c r="L1486" s="338"/>
      <c r="M1486" s="339"/>
      <c r="N1486" s="340"/>
      <c r="O1486" s="340"/>
    </row>
    <row r="1487" spans="3:15" ht="15" hidden="1" customHeight="1">
      <c r="C1487" s="337">
        <f t="shared" si="20"/>
        <v>41144</v>
      </c>
      <c r="E1487" s="338"/>
      <c r="F1487" s="338"/>
      <c r="G1487" s="338"/>
      <c r="H1487" s="81">
        <v>44449</v>
      </c>
      <c r="I1487" s="338"/>
      <c r="J1487" s="81">
        <v>44449</v>
      </c>
      <c r="K1487" s="338"/>
      <c r="L1487" s="338"/>
      <c r="M1487" s="339"/>
      <c r="N1487" s="340"/>
      <c r="O1487" s="340"/>
    </row>
    <row r="1488" spans="3:15" ht="15" hidden="1" customHeight="1">
      <c r="C1488" s="337">
        <f t="shared" si="20"/>
        <v>41145</v>
      </c>
      <c r="E1488" s="338"/>
      <c r="F1488" s="338"/>
      <c r="G1488" s="338"/>
      <c r="H1488" s="81">
        <v>44450</v>
      </c>
      <c r="I1488" s="338"/>
      <c r="J1488" s="81">
        <v>44450</v>
      </c>
      <c r="K1488" s="338"/>
      <c r="L1488" s="338"/>
      <c r="M1488" s="339"/>
      <c r="N1488" s="340"/>
      <c r="O1488" s="340"/>
    </row>
    <row r="1489" spans="3:15" ht="15" hidden="1" customHeight="1">
      <c r="C1489" s="337">
        <f t="shared" si="20"/>
        <v>41146</v>
      </c>
      <c r="E1489" s="338"/>
      <c r="F1489" s="338"/>
      <c r="G1489" s="338"/>
      <c r="H1489" s="81">
        <v>44451</v>
      </c>
      <c r="I1489" s="338"/>
      <c r="J1489" s="81">
        <v>44451</v>
      </c>
      <c r="K1489" s="338"/>
      <c r="L1489" s="338"/>
      <c r="M1489" s="339"/>
      <c r="N1489" s="340"/>
      <c r="O1489" s="340"/>
    </row>
    <row r="1490" spans="3:15" ht="15" hidden="1" customHeight="1">
      <c r="C1490" s="337">
        <f t="shared" si="20"/>
        <v>41147</v>
      </c>
      <c r="E1490" s="338"/>
      <c r="F1490" s="338"/>
      <c r="G1490" s="338"/>
      <c r="H1490" s="81">
        <v>44452</v>
      </c>
      <c r="I1490" s="338"/>
      <c r="J1490" s="81">
        <v>44452</v>
      </c>
      <c r="K1490" s="338"/>
      <c r="L1490" s="338"/>
      <c r="M1490" s="339"/>
      <c r="N1490" s="340"/>
      <c r="O1490" s="340"/>
    </row>
    <row r="1491" spans="3:15" ht="15" hidden="1" customHeight="1">
      <c r="C1491" s="337">
        <f t="shared" si="20"/>
        <v>41148</v>
      </c>
      <c r="E1491" s="338"/>
      <c r="F1491" s="338"/>
      <c r="G1491" s="338"/>
      <c r="H1491" s="81">
        <v>44453</v>
      </c>
      <c r="I1491" s="338"/>
      <c r="J1491" s="81">
        <v>44453</v>
      </c>
      <c r="K1491" s="338"/>
      <c r="L1491" s="338"/>
      <c r="M1491" s="339"/>
      <c r="N1491" s="340"/>
      <c r="O1491" s="340"/>
    </row>
    <row r="1492" spans="3:15" ht="15" hidden="1" customHeight="1">
      <c r="C1492" s="337">
        <f t="shared" si="20"/>
        <v>41149</v>
      </c>
      <c r="E1492" s="338"/>
      <c r="F1492" s="338"/>
      <c r="G1492" s="338"/>
      <c r="H1492" s="81">
        <v>44454</v>
      </c>
      <c r="I1492" s="338"/>
      <c r="J1492" s="81">
        <v>44454</v>
      </c>
      <c r="K1492" s="338"/>
      <c r="L1492" s="338"/>
      <c r="M1492" s="339"/>
      <c r="N1492" s="340"/>
      <c r="O1492" s="340"/>
    </row>
    <row r="1493" spans="3:15" ht="15" hidden="1" customHeight="1">
      <c r="C1493" s="337">
        <f t="shared" si="20"/>
        <v>41150</v>
      </c>
      <c r="E1493" s="338"/>
      <c r="F1493" s="338"/>
      <c r="G1493" s="338"/>
      <c r="H1493" s="81">
        <v>44455</v>
      </c>
      <c r="I1493" s="338"/>
      <c r="J1493" s="81">
        <v>44455</v>
      </c>
      <c r="K1493" s="338"/>
      <c r="L1493" s="338"/>
      <c r="M1493" s="339"/>
      <c r="N1493" s="340"/>
      <c r="O1493" s="340"/>
    </row>
    <row r="1494" spans="3:15" ht="15" hidden="1" customHeight="1">
      <c r="C1494" s="337">
        <f t="shared" si="20"/>
        <v>41151</v>
      </c>
      <c r="E1494" s="338"/>
      <c r="F1494" s="338"/>
      <c r="G1494" s="338"/>
      <c r="H1494" s="81">
        <v>44456</v>
      </c>
      <c r="I1494" s="338"/>
      <c r="J1494" s="81">
        <v>44456</v>
      </c>
      <c r="K1494" s="338"/>
      <c r="L1494" s="338"/>
      <c r="M1494" s="339"/>
      <c r="N1494" s="340"/>
      <c r="O1494" s="340"/>
    </row>
    <row r="1495" spans="3:15" ht="15" hidden="1" customHeight="1">
      <c r="C1495" s="337">
        <f t="shared" si="20"/>
        <v>41152</v>
      </c>
      <c r="E1495" s="338"/>
      <c r="F1495" s="338"/>
      <c r="G1495" s="338"/>
      <c r="H1495" s="81">
        <v>44457</v>
      </c>
      <c r="I1495" s="338"/>
      <c r="J1495" s="81">
        <v>44457</v>
      </c>
      <c r="K1495" s="338"/>
      <c r="L1495" s="338"/>
      <c r="M1495" s="339"/>
      <c r="N1495" s="340"/>
      <c r="O1495" s="340"/>
    </row>
    <row r="1496" spans="3:15" ht="15" hidden="1" customHeight="1">
      <c r="C1496" s="337">
        <f t="shared" si="20"/>
        <v>41153</v>
      </c>
      <c r="E1496" s="338"/>
      <c r="F1496" s="338"/>
      <c r="G1496" s="338"/>
      <c r="H1496" s="81">
        <v>44458</v>
      </c>
      <c r="I1496" s="338"/>
      <c r="J1496" s="81">
        <v>44458</v>
      </c>
      <c r="K1496" s="338"/>
      <c r="L1496" s="338"/>
      <c r="M1496" s="339"/>
      <c r="N1496" s="340"/>
      <c r="O1496" s="340"/>
    </row>
    <row r="1497" spans="3:15" ht="15" hidden="1" customHeight="1">
      <c r="C1497" s="337">
        <f t="shared" si="20"/>
        <v>41154</v>
      </c>
      <c r="E1497" s="338"/>
      <c r="F1497" s="338"/>
      <c r="G1497" s="338"/>
      <c r="H1497" s="81">
        <v>44459</v>
      </c>
      <c r="I1497" s="338"/>
      <c r="J1497" s="81">
        <v>44459</v>
      </c>
      <c r="K1497" s="338"/>
      <c r="L1497" s="338"/>
      <c r="M1497" s="339"/>
      <c r="N1497" s="340"/>
      <c r="O1497" s="340"/>
    </row>
    <row r="1498" spans="3:15" ht="15" hidden="1" customHeight="1">
      <c r="C1498" s="337">
        <f t="shared" si="20"/>
        <v>41155</v>
      </c>
      <c r="E1498" s="338"/>
      <c r="F1498" s="338"/>
      <c r="G1498" s="338"/>
      <c r="H1498" s="81">
        <v>44460</v>
      </c>
      <c r="I1498" s="338"/>
      <c r="J1498" s="81">
        <v>44460</v>
      </c>
      <c r="K1498" s="338"/>
      <c r="L1498" s="338"/>
      <c r="M1498" s="339"/>
      <c r="N1498" s="340"/>
      <c r="O1498" s="340"/>
    </row>
    <row r="1499" spans="3:15" ht="15" hidden="1" customHeight="1">
      <c r="C1499" s="337">
        <f t="shared" si="20"/>
        <v>41156</v>
      </c>
      <c r="E1499" s="338"/>
      <c r="F1499" s="338"/>
      <c r="G1499" s="338"/>
      <c r="H1499" s="81">
        <v>44461</v>
      </c>
      <c r="I1499" s="338"/>
      <c r="J1499" s="81">
        <v>44461</v>
      </c>
      <c r="K1499" s="338"/>
      <c r="L1499" s="338"/>
      <c r="M1499" s="339"/>
      <c r="N1499" s="340"/>
      <c r="O1499" s="340"/>
    </row>
    <row r="1500" spans="3:15" ht="15" hidden="1" customHeight="1">
      <c r="C1500" s="337">
        <f t="shared" si="20"/>
        <v>41157</v>
      </c>
      <c r="E1500" s="338"/>
      <c r="F1500" s="338"/>
      <c r="G1500" s="338"/>
      <c r="H1500" s="81">
        <v>44462</v>
      </c>
      <c r="I1500" s="338"/>
      <c r="J1500" s="81">
        <v>44462</v>
      </c>
      <c r="K1500" s="338"/>
      <c r="L1500" s="338"/>
      <c r="M1500" s="339"/>
      <c r="N1500" s="340"/>
      <c r="O1500" s="340"/>
    </row>
    <row r="1501" spans="3:15" ht="15" hidden="1" customHeight="1">
      <c r="C1501" s="337">
        <f t="shared" si="20"/>
        <v>41158</v>
      </c>
      <c r="E1501" s="338"/>
      <c r="F1501" s="338"/>
      <c r="G1501" s="338"/>
      <c r="H1501" s="81">
        <v>44463</v>
      </c>
      <c r="I1501" s="338"/>
      <c r="J1501" s="81">
        <v>44463</v>
      </c>
      <c r="K1501" s="338"/>
      <c r="L1501" s="338"/>
      <c r="M1501" s="339"/>
      <c r="N1501" s="340"/>
      <c r="O1501" s="340"/>
    </row>
    <row r="1502" spans="3:15" ht="15" hidden="1" customHeight="1">
      <c r="C1502" s="337">
        <f t="shared" si="20"/>
        <v>41159</v>
      </c>
      <c r="E1502" s="338"/>
      <c r="F1502" s="338"/>
      <c r="G1502" s="338"/>
      <c r="H1502" s="81">
        <v>44464</v>
      </c>
      <c r="I1502" s="338"/>
      <c r="J1502" s="81">
        <v>44464</v>
      </c>
      <c r="K1502" s="338"/>
      <c r="L1502" s="338"/>
      <c r="M1502" s="339"/>
      <c r="N1502" s="340"/>
      <c r="O1502" s="340"/>
    </row>
    <row r="1503" spans="3:15" ht="15" hidden="1" customHeight="1">
      <c r="C1503" s="337">
        <f t="shared" ref="C1503:C1566" si="21">+C1502+1</f>
        <v>41160</v>
      </c>
      <c r="E1503" s="338"/>
      <c r="F1503" s="338"/>
      <c r="G1503" s="338"/>
      <c r="H1503" s="81">
        <v>44465</v>
      </c>
      <c r="I1503" s="338"/>
      <c r="J1503" s="81">
        <v>44465</v>
      </c>
      <c r="K1503" s="338"/>
      <c r="L1503" s="338"/>
      <c r="M1503" s="339"/>
      <c r="N1503" s="340"/>
      <c r="O1503" s="340"/>
    </row>
    <row r="1504" spans="3:15" ht="15" hidden="1" customHeight="1">
      <c r="C1504" s="337">
        <f t="shared" si="21"/>
        <v>41161</v>
      </c>
      <c r="E1504" s="338"/>
      <c r="F1504" s="338"/>
      <c r="G1504" s="338"/>
      <c r="H1504" s="81">
        <v>44466</v>
      </c>
      <c r="I1504" s="338"/>
      <c r="J1504" s="81">
        <v>44466</v>
      </c>
      <c r="K1504" s="338"/>
      <c r="L1504" s="338"/>
      <c r="M1504" s="339"/>
      <c r="N1504" s="340"/>
      <c r="O1504" s="340"/>
    </row>
    <row r="1505" spans="3:15" ht="15" hidden="1" customHeight="1">
      <c r="C1505" s="337">
        <f t="shared" si="21"/>
        <v>41162</v>
      </c>
      <c r="E1505" s="338"/>
      <c r="F1505" s="338"/>
      <c r="G1505" s="338"/>
      <c r="H1505" s="81">
        <v>44467</v>
      </c>
      <c r="I1505" s="338"/>
      <c r="J1505" s="81">
        <v>44467</v>
      </c>
      <c r="K1505" s="338"/>
      <c r="L1505" s="338"/>
      <c r="M1505" s="339"/>
      <c r="N1505" s="340"/>
      <c r="O1505" s="340"/>
    </row>
    <row r="1506" spans="3:15" ht="15" hidden="1" customHeight="1">
      <c r="C1506" s="337">
        <f t="shared" si="21"/>
        <v>41163</v>
      </c>
      <c r="E1506" s="338"/>
      <c r="F1506" s="338"/>
      <c r="G1506" s="338"/>
      <c r="H1506" s="81">
        <v>44468</v>
      </c>
      <c r="I1506" s="338"/>
      <c r="J1506" s="81">
        <v>44468</v>
      </c>
      <c r="K1506" s="338"/>
      <c r="L1506" s="338"/>
      <c r="M1506" s="339"/>
      <c r="N1506" s="340"/>
      <c r="O1506" s="340"/>
    </row>
    <row r="1507" spans="3:15" ht="15" hidden="1" customHeight="1">
      <c r="C1507" s="337">
        <f t="shared" si="21"/>
        <v>41164</v>
      </c>
      <c r="E1507" s="338"/>
      <c r="F1507" s="338"/>
      <c r="G1507" s="338"/>
      <c r="H1507" s="81">
        <v>44469</v>
      </c>
      <c r="I1507" s="338"/>
      <c r="J1507" s="81">
        <v>44469</v>
      </c>
      <c r="K1507" s="338"/>
      <c r="L1507" s="338"/>
      <c r="M1507" s="339"/>
      <c r="N1507" s="340"/>
      <c r="O1507" s="340"/>
    </row>
    <row r="1508" spans="3:15" ht="15" hidden="1" customHeight="1">
      <c r="C1508" s="337">
        <f t="shared" si="21"/>
        <v>41165</v>
      </c>
      <c r="E1508" s="338"/>
      <c r="F1508" s="338"/>
      <c r="G1508" s="338"/>
      <c r="H1508" s="81">
        <v>44470</v>
      </c>
      <c r="I1508" s="338"/>
      <c r="J1508" s="81">
        <v>44470</v>
      </c>
      <c r="K1508" s="338"/>
      <c r="L1508" s="338"/>
      <c r="M1508" s="339"/>
      <c r="N1508" s="340"/>
      <c r="O1508" s="340"/>
    </row>
    <row r="1509" spans="3:15" ht="15" hidden="1" customHeight="1">
      <c r="C1509" s="337">
        <f t="shared" si="21"/>
        <v>41166</v>
      </c>
      <c r="E1509" s="338"/>
      <c r="F1509" s="338"/>
      <c r="G1509" s="338"/>
      <c r="H1509" s="81">
        <v>44471</v>
      </c>
      <c r="I1509" s="338"/>
      <c r="J1509" s="81">
        <v>44471</v>
      </c>
      <c r="K1509" s="338"/>
      <c r="L1509" s="338"/>
      <c r="M1509" s="339"/>
      <c r="N1509" s="340"/>
      <c r="O1509" s="340"/>
    </row>
    <row r="1510" spans="3:15" ht="15" hidden="1" customHeight="1">
      <c r="C1510" s="337">
        <f t="shared" si="21"/>
        <v>41167</v>
      </c>
      <c r="E1510" s="338"/>
      <c r="F1510" s="338"/>
      <c r="G1510" s="338"/>
      <c r="H1510" s="81">
        <v>44472</v>
      </c>
      <c r="I1510" s="338"/>
      <c r="J1510" s="81">
        <v>44472</v>
      </c>
      <c r="K1510" s="338"/>
      <c r="L1510" s="338"/>
      <c r="M1510" s="339"/>
      <c r="N1510" s="340"/>
      <c r="O1510" s="340"/>
    </row>
    <row r="1511" spans="3:15" ht="15" hidden="1" customHeight="1">
      <c r="C1511" s="337">
        <f t="shared" si="21"/>
        <v>41168</v>
      </c>
      <c r="E1511" s="338"/>
      <c r="F1511" s="338"/>
      <c r="G1511" s="338"/>
      <c r="H1511" s="81">
        <v>44473</v>
      </c>
      <c r="I1511" s="338"/>
      <c r="J1511" s="81">
        <v>44473</v>
      </c>
      <c r="K1511" s="338"/>
      <c r="L1511" s="338"/>
      <c r="M1511" s="339"/>
      <c r="N1511" s="340"/>
      <c r="O1511" s="340"/>
    </row>
    <row r="1512" spans="3:15" ht="15" hidden="1" customHeight="1">
      <c r="C1512" s="337">
        <f t="shared" si="21"/>
        <v>41169</v>
      </c>
      <c r="E1512" s="338"/>
      <c r="F1512" s="338"/>
      <c r="G1512" s="338"/>
      <c r="H1512" s="81">
        <v>44474</v>
      </c>
      <c r="I1512" s="338"/>
      <c r="J1512" s="81">
        <v>44474</v>
      </c>
      <c r="K1512" s="338"/>
      <c r="L1512" s="338"/>
      <c r="M1512" s="339"/>
      <c r="N1512" s="340"/>
      <c r="O1512" s="340"/>
    </row>
    <row r="1513" spans="3:15" ht="15" hidden="1" customHeight="1">
      <c r="C1513" s="337">
        <f t="shared" si="21"/>
        <v>41170</v>
      </c>
      <c r="E1513" s="338"/>
      <c r="F1513" s="338"/>
      <c r="G1513" s="338"/>
      <c r="H1513" s="81">
        <v>44475</v>
      </c>
      <c r="I1513" s="338"/>
      <c r="J1513" s="81">
        <v>44475</v>
      </c>
      <c r="K1513" s="338"/>
      <c r="L1513" s="338"/>
      <c r="M1513" s="339"/>
      <c r="N1513" s="340"/>
      <c r="O1513" s="340"/>
    </row>
    <row r="1514" spans="3:15" ht="15" hidden="1" customHeight="1">
      <c r="C1514" s="337">
        <f t="shared" si="21"/>
        <v>41171</v>
      </c>
      <c r="E1514" s="338"/>
      <c r="F1514" s="338"/>
      <c r="G1514" s="338"/>
      <c r="H1514" s="81">
        <v>44476</v>
      </c>
      <c r="I1514" s="338"/>
      <c r="J1514" s="81">
        <v>44476</v>
      </c>
      <c r="K1514" s="338"/>
      <c r="L1514" s="338"/>
      <c r="M1514" s="339"/>
      <c r="N1514" s="340"/>
      <c r="O1514" s="340"/>
    </row>
    <row r="1515" spans="3:15" ht="15" hidden="1" customHeight="1">
      <c r="C1515" s="337">
        <f t="shared" si="21"/>
        <v>41172</v>
      </c>
      <c r="E1515" s="338"/>
      <c r="F1515" s="338"/>
      <c r="G1515" s="338"/>
      <c r="H1515" s="81">
        <v>44477</v>
      </c>
      <c r="I1515" s="338"/>
      <c r="J1515" s="81">
        <v>44477</v>
      </c>
      <c r="K1515" s="338"/>
      <c r="L1515" s="338"/>
      <c r="M1515" s="339"/>
      <c r="N1515" s="340"/>
      <c r="O1515" s="340"/>
    </row>
    <row r="1516" spans="3:15" ht="15" hidden="1" customHeight="1">
      <c r="C1516" s="337">
        <f t="shared" si="21"/>
        <v>41173</v>
      </c>
      <c r="E1516" s="338"/>
      <c r="F1516" s="338"/>
      <c r="G1516" s="338"/>
      <c r="H1516" s="81">
        <v>44478</v>
      </c>
      <c r="I1516" s="338"/>
      <c r="J1516" s="81">
        <v>44478</v>
      </c>
      <c r="K1516" s="338"/>
      <c r="L1516" s="338"/>
      <c r="M1516" s="339"/>
      <c r="N1516" s="340"/>
      <c r="O1516" s="340"/>
    </row>
    <row r="1517" spans="3:15" ht="15" hidden="1" customHeight="1">
      <c r="C1517" s="337">
        <f t="shared" si="21"/>
        <v>41174</v>
      </c>
      <c r="E1517" s="338"/>
      <c r="F1517" s="338"/>
      <c r="G1517" s="338"/>
      <c r="H1517" s="81">
        <v>44479</v>
      </c>
      <c r="I1517" s="338"/>
      <c r="J1517" s="81">
        <v>44479</v>
      </c>
      <c r="K1517" s="338"/>
      <c r="L1517" s="338"/>
      <c r="M1517" s="339"/>
      <c r="N1517" s="340"/>
      <c r="O1517" s="340"/>
    </row>
    <row r="1518" spans="3:15" ht="15" hidden="1" customHeight="1">
      <c r="C1518" s="337">
        <f t="shared" si="21"/>
        <v>41175</v>
      </c>
      <c r="E1518" s="338"/>
      <c r="F1518" s="338"/>
      <c r="G1518" s="338"/>
      <c r="H1518" s="81">
        <v>44480</v>
      </c>
      <c r="I1518" s="338"/>
      <c r="J1518" s="81">
        <v>44480</v>
      </c>
      <c r="K1518" s="338"/>
      <c r="L1518" s="338"/>
      <c r="M1518" s="339"/>
      <c r="N1518" s="340"/>
      <c r="O1518" s="340"/>
    </row>
    <row r="1519" spans="3:15" ht="15" hidden="1" customHeight="1">
      <c r="C1519" s="337">
        <f t="shared" si="21"/>
        <v>41176</v>
      </c>
      <c r="E1519" s="338"/>
      <c r="F1519" s="338"/>
      <c r="G1519" s="338"/>
      <c r="H1519" s="81">
        <v>44481</v>
      </c>
      <c r="I1519" s="338"/>
      <c r="J1519" s="81">
        <v>44481</v>
      </c>
      <c r="K1519" s="338"/>
      <c r="L1519" s="338"/>
      <c r="M1519" s="339"/>
      <c r="N1519" s="340"/>
      <c r="O1519" s="340"/>
    </row>
    <row r="1520" spans="3:15" ht="15" hidden="1" customHeight="1">
      <c r="C1520" s="337">
        <f t="shared" si="21"/>
        <v>41177</v>
      </c>
      <c r="E1520" s="338"/>
      <c r="F1520" s="338"/>
      <c r="G1520" s="338"/>
      <c r="H1520" s="81">
        <v>44482</v>
      </c>
      <c r="I1520" s="338"/>
      <c r="J1520" s="81">
        <v>44482</v>
      </c>
      <c r="K1520" s="338"/>
      <c r="L1520" s="338"/>
      <c r="M1520" s="339"/>
      <c r="N1520" s="340"/>
      <c r="O1520" s="340"/>
    </row>
    <row r="1521" spans="3:15" ht="15" hidden="1" customHeight="1">
      <c r="C1521" s="337">
        <f t="shared" si="21"/>
        <v>41178</v>
      </c>
      <c r="E1521" s="338"/>
      <c r="F1521" s="338"/>
      <c r="G1521" s="338"/>
      <c r="H1521" s="81">
        <v>44483</v>
      </c>
      <c r="I1521" s="338"/>
      <c r="J1521" s="81">
        <v>44483</v>
      </c>
      <c r="K1521" s="338"/>
      <c r="L1521" s="338"/>
      <c r="M1521" s="339"/>
      <c r="N1521" s="340"/>
      <c r="O1521" s="340"/>
    </row>
    <row r="1522" spans="3:15" ht="15" hidden="1" customHeight="1">
      <c r="C1522" s="337">
        <f t="shared" si="21"/>
        <v>41179</v>
      </c>
      <c r="E1522" s="338"/>
      <c r="F1522" s="338"/>
      <c r="G1522" s="338"/>
      <c r="H1522" s="81">
        <v>44484</v>
      </c>
      <c r="I1522" s="338"/>
      <c r="J1522" s="81">
        <v>44484</v>
      </c>
      <c r="K1522" s="338"/>
      <c r="L1522" s="338"/>
      <c r="M1522" s="339"/>
      <c r="N1522" s="340"/>
      <c r="O1522" s="340"/>
    </row>
    <row r="1523" spans="3:15" ht="15" hidden="1" customHeight="1">
      <c r="C1523" s="337">
        <f t="shared" si="21"/>
        <v>41180</v>
      </c>
      <c r="E1523" s="338"/>
      <c r="F1523" s="338"/>
      <c r="G1523" s="338"/>
      <c r="H1523" s="81">
        <v>44485</v>
      </c>
      <c r="I1523" s="338"/>
      <c r="J1523" s="81">
        <v>44485</v>
      </c>
      <c r="K1523" s="338"/>
      <c r="L1523" s="338"/>
      <c r="M1523" s="339"/>
      <c r="N1523" s="340"/>
      <c r="O1523" s="340"/>
    </row>
    <row r="1524" spans="3:15" ht="15" hidden="1" customHeight="1">
      <c r="C1524" s="337">
        <f t="shared" si="21"/>
        <v>41181</v>
      </c>
      <c r="E1524" s="338"/>
      <c r="F1524" s="338"/>
      <c r="G1524" s="338"/>
      <c r="H1524" s="81">
        <v>44486</v>
      </c>
      <c r="I1524" s="338"/>
      <c r="J1524" s="81">
        <v>44486</v>
      </c>
      <c r="K1524" s="338"/>
      <c r="L1524" s="338"/>
      <c r="M1524" s="339"/>
      <c r="N1524" s="340"/>
      <c r="O1524" s="340"/>
    </row>
    <row r="1525" spans="3:15" ht="15" hidden="1" customHeight="1">
      <c r="C1525" s="337">
        <f t="shared" si="21"/>
        <v>41182</v>
      </c>
      <c r="E1525" s="338"/>
      <c r="F1525" s="338"/>
      <c r="G1525" s="338"/>
      <c r="H1525" s="81">
        <v>44487</v>
      </c>
      <c r="I1525" s="338"/>
      <c r="J1525" s="81">
        <v>44487</v>
      </c>
      <c r="K1525" s="338"/>
      <c r="L1525" s="338"/>
      <c r="M1525" s="339"/>
      <c r="N1525" s="340"/>
      <c r="O1525" s="340"/>
    </row>
    <row r="1526" spans="3:15" ht="15" hidden="1" customHeight="1">
      <c r="C1526" s="337">
        <f t="shared" si="21"/>
        <v>41183</v>
      </c>
      <c r="E1526" s="338"/>
      <c r="F1526" s="338"/>
      <c r="G1526" s="338"/>
      <c r="H1526" s="81">
        <v>44488</v>
      </c>
      <c r="I1526" s="338"/>
      <c r="J1526" s="81">
        <v>44488</v>
      </c>
      <c r="K1526" s="338"/>
      <c r="L1526" s="338"/>
      <c r="M1526" s="339"/>
      <c r="N1526" s="340"/>
      <c r="O1526" s="340"/>
    </row>
    <row r="1527" spans="3:15" ht="15" hidden="1" customHeight="1">
      <c r="C1527" s="337">
        <f t="shared" si="21"/>
        <v>41184</v>
      </c>
      <c r="E1527" s="338"/>
      <c r="F1527" s="338"/>
      <c r="G1527" s="338"/>
      <c r="H1527" s="81">
        <v>44489</v>
      </c>
      <c r="I1527" s="338"/>
      <c r="J1527" s="81">
        <v>44489</v>
      </c>
      <c r="K1527" s="338"/>
      <c r="L1527" s="338"/>
      <c r="M1527" s="339"/>
      <c r="N1527" s="340"/>
      <c r="O1527" s="340"/>
    </row>
    <row r="1528" spans="3:15" ht="15" hidden="1" customHeight="1">
      <c r="C1528" s="337">
        <f t="shared" si="21"/>
        <v>41185</v>
      </c>
      <c r="E1528" s="338"/>
      <c r="F1528" s="338"/>
      <c r="G1528" s="338"/>
      <c r="H1528" s="81">
        <v>44490</v>
      </c>
      <c r="I1528" s="338"/>
      <c r="J1528" s="81">
        <v>44490</v>
      </c>
      <c r="K1528" s="338"/>
      <c r="L1528" s="338"/>
      <c r="M1528" s="339"/>
      <c r="N1528" s="340"/>
      <c r="O1528" s="340"/>
    </row>
    <row r="1529" spans="3:15" ht="15" hidden="1" customHeight="1">
      <c r="C1529" s="337">
        <f t="shared" si="21"/>
        <v>41186</v>
      </c>
      <c r="E1529" s="338"/>
      <c r="F1529" s="338"/>
      <c r="G1529" s="338"/>
      <c r="H1529" s="81">
        <v>44491</v>
      </c>
      <c r="I1529" s="338"/>
      <c r="J1529" s="81">
        <v>44491</v>
      </c>
      <c r="K1529" s="338"/>
      <c r="L1529" s="338"/>
      <c r="M1529" s="339"/>
      <c r="N1529" s="340"/>
      <c r="O1529" s="340"/>
    </row>
    <row r="1530" spans="3:15" ht="15" hidden="1" customHeight="1">
      <c r="C1530" s="337">
        <f t="shared" si="21"/>
        <v>41187</v>
      </c>
      <c r="E1530" s="338"/>
      <c r="F1530" s="338"/>
      <c r="G1530" s="338"/>
      <c r="H1530" s="81">
        <v>44492</v>
      </c>
      <c r="I1530" s="338"/>
      <c r="J1530" s="81">
        <v>44492</v>
      </c>
      <c r="K1530" s="338"/>
      <c r="L1530" s="338"/>
      <c r="M1530" s="339"/>
      <c r="N1530" s="340"/>
      <c r="O1530" s="340"/>
    </row>
    <row r="1531" spans="3:15" ht="15" hidden="1" customHeight="1">
      <c r="C1531" s="337">
        <f t="shared" si="21"/>
        <v>41188</v>
      </c>
      <c r="E1531" s="338"/>
      <c r="F1531" s="338"/>
      <c r="G1531" s="338"/>
      <c r="H1531" s="81">
        <v>44493</v>
      </c>
      <c r="I1531" s="338"/>
      <c r="J1531" s="81">
        <v>44493</v>
      </c>
      <c r="K1531" s="338"/>
      <c r="L1531" s="338"/>
      <c r="M1531" s="339"/>
      <c r="N1531" s="340"/>
      <c r="O1531" s="340"/>
    </row>
    <row r="1532" spans="3:15" ht="15" hidden="1" customHeight="1">
      <c r="C1532" s="337">
        <f t="shared" si="21"/>
        <v>41189</v>
      </c>
      <c r="E1532" s="338"/>
      <c r="F1532" s="338"/>
      <c r="G1532" s="338"/>
      <c r="H1532" s="81">
        <v>44494</v>
      </c>
      <c r="I1532" s="338"/>
      <c r="J1532" s="81">
        <v>44494</v>
      </c>
      <c r="K1532" s="338"/>
      <c r="L1532" s="338"/>
      <c r="M1532" s="339"/>
      <c r="N1532" s="340"/>
      <c r="O1532" s="340"/>
    </row>
    <row r="1533" spans="3:15" ht="15" hidden="1" customHeight="1">
      <c r="C1533" s="337">
        <f t="shared" si="21"/>
        <v>41190</v>
      </c>
      <c r="E1533" s="338"/>
      <c r="F1533" s="338"/>
      <c r="G1533" s="338"/>
      <c r="H1533" s="81">
        <v>44495</v>
      </c>
      <c r="I1533" s="338"/>
      <c r="J1533" s="81">
        <v>44495</v>
      </c>
      <c r="K1533" s="338"/>
      <c r="L1533" s="338"/>
      <c r="M1533" s="339"/>
      <c r="N1533" s="340"/>
      <c r="O1533" s="340"/>
    </row>
    <row r="1534" spans="3:15" ht="15" hidden="1" customHeight="1">
      <c r="C1534" s="337">
        <f t="shared" si="21"/>
        <v>41191</v>
      </c>
      <c r="E1534" s="338"/>
      <c r="F1534" s="338"/>
      <c r="G1534" s="338"/>
      <c r="H1534" s="81">
        <v>44496</v>
      </c>
      <c r="I1534" s="338"/>
      <c r="J1534" s="81">
        <v>44496</v>
      </c>
      <c r="K1534" s="338"/>
      <c r="L1534" s="338"/>
      <c r="M1534" s="339"/>
      <c r="N1534" s="340"/>
      <c r="O1534" s="340"/>
    </row>
    <row r="1535" spans="3:15" ht="15" hidden="1" customHeight="1">
      <c r="C1535" s="337">
        <f t="shared" si="21"/>
        <v>41192</v>
      </c>
      <c r="E1535" s="338"/>
      <c r="F1535" s="338"/>
      <c r="G1535" s="338"/>
      <c r="H1535" s="81">
        <v>44497</v>
      </c>
      <c r="I1535" s="338"/>
      <c r="J1535" s="81">
        <v>44497</v>
      </c>
      <c r="K1535" s="338"/>
      <c r="L1535" s="338"/>
      <c r="M1535" s="339"/>
      <c r="N1535" s="340"/>
      <c r="O1535" s="340"/>
    </row>
    <row r="1536" spans="3:15" ht="15" hidden="1" customHeight="1">
      <c r="C1536" s="337">
        <f t="shared" si="21"/>
        <v>41193</v>
      </c>
      <c r="E1536" s="338"/>
      <c r="F1536" s="338"/>
      <c r="G1536" s="338"/>
      <c r="H1536" s="81">
        <v>44498</v>
      </c>
      <c r="I1536" s="338"/>
      <c r="J1536" s="81">
        <v>44498</v>
      </c>
      <c r="K1536" s="338"/>
      <c r="L1536" s="338"/>
      <c r="M1536" s="339"/>
      <c r="N1536" s="340"/>
      <c r="O1536" s="340"/>
    </row>
    <row r="1537" spans="3:15" ht="15" hidden="1" customHeight="1">
      <c r="C1537" s="337">
        <f t="shared" si="21"/>
        <v>41194</v>
      </c>
      <c r="E1537" s="338"/>
      <c r="F1537" s="338"/>
      <c r="G1537" s="338"/>
      <c r="H1537" s="81">
        <v>44499</v>
      </c>
      <c r="I1537" s="338"/>
      <c r="J1537" s="81">
        <v>44499</v>
      </c>
      <c r="K1537" s="338"/>
      <c r="L1537" s="338"/>
      <c r="M1537" s="339"/>
      <c r="N1537" s="340"/>
      <c r="O1537" s="340"/>
    </row>
    <row r="1538" spans="3:15" ht="15" hidden="1" customHeight="1">
      <c r="C1538" s="337">
        <f t="shared" si="21"/>
        <v>41195</v>
      </c>
      <c r="E1538" s="338"/>
      <c r="F1538" s="338"/>
      <c r="G1538" s="338"/>
      <c r="H1538" s="81">
        <v>44500</v>
      </c>
      <c r="I1538" s="338"/>
      <c r="J1538" s="81">
        <v>44500</v>
      </c>
      <c r="K1538" s="338"/>
      <c r="L1538" s="338"/>
      <c r="M1538" s="339"/>
      <c r="N1538" s="340"/>
      <c r="O1538" s="340"/>
    </row>
    <row r="1539" spans="3:15" ht="15" hidden="1" customHeight="1">
      <c r="C1539" s="337">
        <f t="shared" si="21"/>
        <v>41196</v>
      </c>
      <c r="E1539" s="338"/>
      <c r="F1539" s="338"/>
      <c r="G1539" s="338"/>
      <c r="H1539" s="81">
        <v>44501</v>
      </c>
      <c r="I1539" s="338"/>
      <c r="J1539" s="81">
        <v>44501</v>
      </c>
      <c r="K1539" s="338"/>
      <c r="L1539" s="338"/>
      <c r="M1539" s="339"/>
      <c r="N1539" s="340"/>
      <c r="O1539" s="340"/>
    </row>
    <row r="1540" spans="3:15" ht="15" hidden="1" customHeight="1">
      <c r="C1540" s="337">
        <f t="shared" si="21"/>
        <v>41197</v>
      </c>
      <c r="E1540" s="338"/>
      <c r="F1540" s="338"/>
      <c r="G1540" s="338"/>
      <c r="H1540" s="81">
        <v>44502</v>
      </c>
      <c r="I1540" s="338"/>
      <c r="J1540" s="81">
        <v>44502</v>
      </c>
      <c r="K1540" s="338"/>
      <c r="L1540" s="338"/>
      <c r="M1540" s="339"/>
      <c r="N1540" s="340"/>
      <c r="O1540" s="340"/>
    </row>
    <row r="1541" spans="3:15" ht="15" hidden="1" customHeight="1">
      <c r="C1541" s="337">
        <f t="shared" si="21"/>
        <v>41198</v>
      </c>
      <c r="E1541" s="338"/>
      <c r="F1541" s="338"/>
      <c r="G1541" s="338"/>
      <c r="H1541" s="81">
        <v>44503</v>
      </c>
      <c r="I1541" s="338"/>
      <c r="J1541" s="81">
        <v>44503</v>
      </c>
      <c r="K1541" s="338"/>
      <c r="L1541" s="338"/>
      <c r="M1541" s="339"/>
      <c r="N1541" s="340"/>
      <c r="O1541" s="340"/>
    </row>
    <row r="1542" spans="3:15" ht="15" hidden="1" customHeight="1">
      <c r="C1542" s="337">
        <f t="shared" si="21"/>
        <v>41199</v>
      </c>
      <c r="E1542" s="338"/>
      <c r="F1542" s="338"/>
      <c r="G1542" s="338"/>
      <c r="H1542" s="81">
        <v>44504</v>
      </c>
      <c r="I1542" s="338"/>
      <c r="J1542" s="81">
        <v>44504</v>
      </c>
      <c r="K1542" s="338"/>
      <c r="L1542" s="338"/>
      <c r="M1542" s="339"/>
      <c r="N1542" s="340"/>
      <c r="O1542" s="340"/>
    </row>
    <row r="1543" spans="3:15" ht="15" hidden="1" customHeight="1">
      <c r="C1543" s="337">
        <f t="shared" si="21"/>
        <v>41200</v>
      </c>
      <c r="E1543" s="338"/>
      <c r="F1543" s="338"/>
      <c r="G1543" s="338"/>
      <c r="H1543" s="81">
        <v>44505</v>
      </c>
      <c r="I1543" s="338"/>
      <c r="J1543" s="81">
        <v>44505</v>
      </c>
      <c r="K1543" s="338"/>
      <c r="L1543" s="338"/>
      <c r="M1543" s="339"/>
      <c r="N1543" s="340"/>
      <c r="O1543" s="340"/>
    </row>
    <row r="1544" spans="3:15" ht="15" hidden="1" customHeight="1">
      <c r="C1544" s="337">
        <f t="shared" si="21"/>
        <v>41201</v>
      </c>
      <c r="E1544" s="338"/>
      <c r="F1544" s="338"/>
      <c r="G1544" s="338"/>
      <c r="H1544" s="81">
        <v>44506</v>
      </c>
      <c r="I1544" s="338"/>
      <c r="J1544" s="81">
        <v>44506</v>
      </c>
      <c r="K1544" s="338"/>
      <c r="L1544" s="338"/>
      <c r="M1544" s="339"/>
      <c r="N1544" s="340"/>
      <c r="O1544" s="340"/>
    </row>
    <row r="1545" spans="3:15" ht="15" hidden="1" customHeight="1">
      <c r="C1545" s="337">
        <f t="shared" si="21"/>
        <v>41202</v>
      </c>
      <c r="E1545" s="338"/>
      <c r="F1545" s="338"/>
      <c r="G1545" s="338"/>
      <c r="H1545" s="81">
        <v>44507</v>
      </c>
      <c r="I1545" s="338"/>
      <c r="J1545" s="81">
        <v>44507</v>
      </c>
      <c r="K1545" s="338"/>
      <c r="L1545" s="338"/>
      <c r="M1545" s="339"/>
      <c r="N1545" s="340"/>
      <c r="O1545" s="340"/>
    </row>
    <row r="1546" spans="3:15" ht="15" hidden="1" customHeight="1">
      <c r="C1546" s="337">
        <f t="shared" si="21"/>
        <v>41203</v>
      </c>
      <c r="E1546" s="338"/>
      <c r="F1546" s="338"/>
      <c r="G1546" s="338"/>
      <c r="H1546" s="81">
        <v>44508</v>
      </c>
      <c r="I1546" s="338"/>
      <c r="J1546" s="81">
        <v>44508</v>
      </c>
      <c r="K1546" s="338"/>
      <c r="L1546" s="338"/>
      <c r="M1546" s="339"/>
      <c r="N1546" s="340"/>
      <c r="O1546" s="340"/>
    </row>
    <row r="1547" spans="3:15" ht="15" hidden="1" customHeight="1">
      <c r="C1547" s="337">
        <f t="shared" si="21"/>
        <v>41204</v>
      </c>
      <c r="E1547" s="338"/>
      <c r="F1547" s="338"/>
      <c r="G1547" s="338"/>
      <c r="H1547" s="81">
        <v>44509</v>
      </c>
      <c r="I1547" s="338"/>
      <c r="J1547" s="81">
        <v>44509</v>
      </c>
      <c r="K1547" s="338"/>
      <c r="L1547" s="338"/>
      <c r="M1547" s="339"/>
      <c r="N1547" s="340"/>
      <c r="O1547" s="340"/>
    </row>
    <row r="1548" spans="3:15" ht="15" hidden="1" customHeight="1">
      <c r="C1548" s="337">
        <f t="shared" si="21"/>
        <v>41205</v>
      </c>
      <c r="E1548" s="338"/>
      <c r="F1548" s="338"/>
      <c r="G1548" s="338"/>
      <c r="H1548" s="81">
        <v>44510</v>
      </c>
      <c r="I1548" s="338"/>
      <c r="J1548" s="81">
        <v>44510</v>
      </c>
      <c r="K1548" s="338"/>
      <c r="L1548" s="338"/>
      <c r="M1548" s="339"/>
      <c r="N1548" s="340"/>
      <c r="O1548" s="340"/>
    </row>
    <row r="1549" spans="3:15" ht="15" hidden="1" customHeight="1">
      <c r="C1549" s="337">
        <f t="shared" si="21"/>
        <v>41206</v>
      </c>
      <c r="E1549" s="338"/>
      <c r="F1549" s="338"/>
      <c r="G1549" s="338"/>
      <c r="H1549" s="81">
        <v>44511</v>
      </c>
      <c r="I1549" s="338"/>
      <c r="J1549" s="81">
        <v>44511</v>
      </c>
      <c r="K1549" s="338"/>
      <c r="L1549" s="338"/>
      <c r="M1549" s="339"/>
      <c r="N1549" s="340"/>
      <c r="O1549" s="340"/>
    </row>
    <row r="1550" spans="3:15" ht="15" hidden="1" customHeight="1">
      <c r="C1550" s="337">
        <f t="shared" si="21"/>
        <v>41207</v>
      </c>
      <c r="E1550" s="338"/>
      <c r="F1550" s="338"/>
      <c r="G1550" s="338"/>
      <c r="H1550" s="81">
        <v>44512</v>
      </c>
      <c r="I1550" s="338"/>
      <c r="J1550" s="81">
        <v>44512</v>
      </c>
      <c r="K1550" s="338"/>
      <c r="L1550" s="338"/>
      <c r="M1550" s="339"/>
      <c r="N1550" s="340"/>
      <c r="O1550" s="340"/>
    </row>
    <row r="1551" spans="3:15" ht="15" hidden="1" customHeight="1">
      <c r="C1551" s="337">
        <f t="shared" si="21"/>
        <v>41208</v>
      </c>
      <c r="E1551" s="338"/>
      <c r="F1551" s="338"/>
      <c r="G1551" s="338"/>
      <c r="H1551" s="81">
        <v>44513</v>
      </c>
      <c r="I1551" s="338"/>
      <c r="J1551" s="81">
        <v>44513</v>
      </c>
      <c r="K1551" s="338"/>
      <c r="L1551" s="338"/>
      <c r="M1551" s="339"/>
      <c r="N1551" s="340"/>
      <c r="O1551" s="340"/>
    </row>
    <row r="1552" spans="3:15" ht="15" hidden="1" customHeight="1">
      <c r="C1552" s="337">
        <f t="shared" si="21"/>
        <v>41209</v>
      </c>
      <c r="E1552" s="338"/>
      <c r="F1552" s="338"/>
      <c r="G1552" s="338"/>
      <c r="H1552" s="81">
        <v>44514</v>
      </c>
      <c r="I1552" s="338"/>
      <c r="J1552" s="81">
        <v>44514</v>
      </c>
      <c r="K1552" s="338"/>
      <c r="L1552" s="338"/>
      <c r="M1552" s="339"/>
      <c r="N1552" s="340"/>
      <c r="O1552" s="340"/>
    </row>
    <row r="1553" spans="3:15" ht="15" hidden="1" customHeight="1">
      <c r="C1553" s="337">
        <f t="shared" si="21"/>
        <v>41210</v>
      </c>
      <c r="E1553" s="338"/>
      <c r="F1553" s="338"/>
      <c r="G1553" s="338"/>
      <c r="H1553" s="81">
        <v>44515</v>
      </c>
      <c r="I1553" s="338"/>
      <c r="J1553" s="81">
        <v>44515</v>
      </c>
      <c r="K1553" s="338"/>
      <c r="L1553" s="338"/>
      <c r="M1553" s="339"/>
      <c r="N1553" s="340"/>
      <c r="O1553" s="340"/>
    </row>
    <row r="1554" spans="3:15" ht="15" hidden="1" customHeight="1">
      <c r="C1554" s="337">
        <f t="shared" si="21"/>
        <v>41211</v>
      </c>
      <c r="E1554" s="338"/>
      <c r="F1554" s="338"/>
      <c r="G1554" s="338"/>
      <c r="H1554" s="81">
        <v>44516</v>
      </c>
      <c r="I1554" s="338"/>
      <c r="J1554" s="81">
        <v>44516</v>
      </c>
      <c r="K1554" s="338"/>
      <c r="L1554" s="338"/>
      <c r="M1554" s="339"/>
      <c r="N1554" s="340"/>
      <c r="O1554" s="340"/>
    </row>
    <row r="1555" spans="3:15" ht="15" hidden="1" customHeight="1">
      <c r="C1555" s="337">
        <f t="shared" si="21"/>
        <v>41212</v>
      </c>
      <c r="E1555" s="338"/>
      <c r="F1555" s="338"/>
      <c r="G1555" s="338"/>
      <c r="H1555" s="81">
        <v>44517</v>
      </c>
      <c r="I1555" s="338"/>
      <c r="J1555" s="81">
        <v>44517</v>
      </c>
      <c r="K1555" s="338"/>
      <c r="L1555" s="338"/>
      <c r="M1555" s="339"/>
      <c r="N1555" s="340"/>
      <c r="O1555" s="340"/>
    </row>
    <row r="1556" spans="3:15" ht="15" hidden="1" customHeight="1">
      <c r="C1556" s="337">
        <f t="shared" si="21"/>
        <v>41213</v>
      </c>
      <c r="E1556" s="338"/>
      <c r="F1556" s="338"/>
      <c r="G1556" s="338"/>
      <c r="H1556" s="81">
        <v>44518</v>
      </c>
      <c r="I1556" s="338"/>
      <c r="J1556" s="81">
        <v>44518</v>
      </c>
      <c r="K1556" s="338"/>
      <c r="L1556" s="338"/>
      <c r="M1556" s="339"/>
      <c r="N1556" s="340"/>
      <c r="O1556" s="340"/>
    </row>
    <row r="1557" spans="3:15" ht="15" hidden="1" customHeight="1">
      <c r="C1557" s="337">
        <f t="shared" si="21"/>
        <v>41214</v>
      </c>
      <c r="E1557" s="338"/>
      <c r="F1557" s="338"/>
      <c r="G1557" s="338"/>
      <c r="H1557" s="81">
        <v>44519</v>
      </c>
      <c r="I1557" s="338"/>
      <c r="J1557" s="81">
        <v>44519</v>
      </c>
      <c r="K1557" s="338"/>
      <c r="L1557" s="338"/>
      <c r="M1557" s="339"/>
      <c r="N1557" s="340"/>
      <c r="O1557" s="340"/>
    </row>
    <row r="1558" spans="3:15" ht="15" hidden="1" customHeight="1">
      <c r="C1558" s="337">
        <f t="shared" si="21"/>
        <v>41215</v>
      </c>
      <c r="E1558" s="338"/>
      <c r="F1558" s="338"/>
      <c r="G1558" s="338"/>
      <c r="H1558" s="81">
        <v>44520</v>
      </c>
      <c r="I1558" s="338"/>
      <c r="J1558" s="81">
        <v>44520</v>
      </c>
      <c r="K1558" s="338"/>
      <c r="L1558" s="338"/>
      <c r="M1558" s="339"/>
      <c r="N1558" s="340"/>
      <c r="O1558" s="340"/>
    </row>
    <row r="1559" spans="3:15" ht="15" hidden="1" customHeight="1">
      <c r="C1559" s="337">
        <f t="shared" si="21"/>
        <v>41216</v>
      </c>
      <c r="E1559" s="338"/>
      <c r="F1559" s="338"/>
      <c r="G1559" s="338"/>
      <c r="H1559" s="81">
        <v>44521</v>
      </c>
      <c r="I1559" s="338"/>
      <c r="J1559" s="81">
        <v>44521</v>
      </c>
      <c r="K1559" s="338"/>
      <c r="L1559" s="338"/>
      <c r="M1559" s="339"/>
      <c r="N1559" s="340"/>
      <c r="O1559" s="340"/>
    </row>
    <row r="1560" spans="3:15" ht="15" hidden="1" customHeight="1">
      <c r="C1560" s="337">
        <f t="shared" si="21"/>
        <v>41217</v>
      </c>
      <c r="E1560" s="338"/>
      <c r="F1560" s="338"/>
      <c r="G1560" s="338"/>
      <c r="H1560" s="81">
        <v>44522</v>
      </c>
      <c r="I1560" s="338"/>
      <c r="J1560" s="81">
        <v>44522</v>
      </c>
      <c r="K1560" s="338"/>
      <c r="L1560" s="338"/>
      <c r="M1560" s="339"/>
      <c r="N1560" s="340"/>
      <c r="O1560" s="340"/>
    </row>
    <row r="1561" spans="3:15" ht="15" hidden="1" customHeight="1">
      <c r="C1561" s="337">
        <f t="shared" si="21"/>
        <v>41218</v>
      </c>
      <c r="E1561" s="338"/>
      <c r="F1561" s="338"/>
      <c r="G1561" s="338"/>
      <c r="H1561" s="81">
        <v>44523</v>
      </c>
      <c r="I1561" s="338"/>
      <c r="J1561" s="81">
        <v>44523</v>
      </c>
      <c r="K1561" s="338"/>
      <c r="L1561" s="338"/>
      <c r="M1561" s="339"/>
      <c r="N1561" s="340"/>
      <c r="O1561" s="340"/>
    </row>
    <row r="1562" spans="3:15" ht="15" hidden="1" customHeight="1">
      <c r="C1562" s="337">
        <f t="shared" si="21"/>
        <v>41219</v>
      </c>
      <c r="E1562" s="338"/>
      <c r="F1562" s="338"/>
      <c r="G1562" s="338"/>
      <c r="H1562" s="81">
        <v>44524</v>
      </c>
      <c r="I1562" s="338"/>
      <c r="J1562" s="81">
        <v>44524</v>
      </c>
      <c r="K1562" s="338"/>
      <c r="L1562" s="338"/>
      <c r="M1562" s="339"/>
      <c r="N1562" s="340"/>
      <c r="O1562" s="340"/>
    </row>
    <row r="1563" spans="3:15" ht="15" hidden="1" customHeight="1">
      <c r="C1563" s="337">
        <f t="shared" si="21"/>
        <v>41220</v>
      </c>
      <c r="E1563" s="338"/>
      <c r="F1563" s="338"/>
      <c r="G1563" s="338"/>
      <c r="H1563" s="81">
        <v>44525</v>
      </c>
      <c r="I1563" s="338"/>
      <c r="J1563" s="81">
        <v>44525</v>
      </c>
      <c r="K1563" s="338"/>
      <c r="L1563" s="338"/>
      <c r="M1563" s="339"/>
      <c r="N1563" s="340"/>
      <c r="O1563" s="340"/>
    </row>
    <row r="1564" spans="3:15" ht="15" hidden="1" customHeight="1">
      <c r="C1564" s="337">
        <f t="shared" si="21"/>
        <v>41221</v>
      </c>
      <c r="E1564" s="338"/>
      <c r="F1564" s="338"/>
      <c r="G1564" s="338"/>
      <c r="H1564" s="81">
        <v>44526</v>
      </c>
      <c r="I1564" s="338"/>
      <c r="J1564" s="81">
        <v>44526</v>
      </c>
      <c r="K1564" s="338"/>
      <c r="L1564" s="338"/>
      <c r="M1564" s="339"/>
      <c r="N1564" s="340"/>
      <c r="O1564" s="340"/>
    </row>
    <row r="1565" spans="3:15" ht="15" hidden="1" customHeight="1">
      <c r="C1565" s="337">
        <f t="shared" si="21"/>
        <v>41222</v>
      </c>
      <c r="E1565" s="338"/>
      <c r="F1565" s="338"/>
      <c r="G1565" s="338"/>
      <c r="H1565" s="81">
        <v>44527</v>
      </c>
      <c r="I1565" s="338"/>
      <c r="J1565" s="81">
        <v>44527</v>
      </c>
      <c r="K1565" s="338"/>
      <c r="L1565" s="338"/>
      <c r="M1565" s="339"/>
      <c r="N1565" s="340"/>
      <c r="O1565" s="340"/>
    </row>
    <row r="1566" spans="3:15" ht="15" hidden="1" customHeight="1">
      <c r="C1566" s="337">
        <f t="shared" si="21"/>
        <v>41223</v>
      </c>
      <c r="E1566" s="338"/>
      <c r="F1566" s="338"/>
      <c r="G1566" s="338"/>
      <c r="H1566" s="81">
        <v>44528</v>
      </c>
      <c r="I1566" s="338"/>
      <c r="J1566" s="81">
        <v>44528</v>
      </c>
      <c r="K1566" s="338"/>
      <c r="L1566" s="338"/>
      <c r="M1566" s="339"/>
      <c r="N1566" s="340"/>
      <c r="O1566" s="340"/>
    </row>
    <row r="1567" spans="3:15" ht="15" hidden="1" customHeight="1">
      <c r="C1567" s="337">
        <f t="shared" ref="C1567:C1630" si="22">+C1566+1</f>
        <v>41224</v>
      </c>
      <c r="E1567" s="338"/>
      <c r="F1567" s="338"/>
      <c r="G1567" s="338"/>
      <c r="H1567" s="81">
        <v>44529</v>
      </c>
      <c r="I1567" s="338"/>
      <c r="J1567" s="81">
        <v>44529</v>
      </c>
      <c r="K1567" s="338"/>
      <c r="L1567" s="338"/>
      <c r="M1567" s="339"/>
      <c r="N1567" s="340"/>
      <c r="O1567" s="340"/>
    </row>
    <row r="1568" spans="3:15" ht="15" hidden="1" customHeight="1">
      <c r="C1568" s="337">
        <f t="shared" si="22"/>
        <v>41225</v>
      </c>
      <c r="E1568" s="338"/>
      <c r="F1568" s="338"/>
      <c r="G1568" s="338"/>
      <c r="H1568" s="81">
        <v>44530</v>
      </c>
      <c r="I1568" s="338"/>
      <c r="J1568" s="81">
        <v>44530</v>
      </c>
      <c r="K1568" s="338"/>
      <c r="L1568" s="338"/>
      <c r="M1568" s="339"/>
      <c r="N1568" s="340"/>
      <c r="O1568" s="340"/>
    </row>
    <row r="1569" spans="3:15" ht="15" hidden="1" customHeight="1">
      <c r="C1569" s="337">
        <f t="shared" si="22"/>
        <v>41226</v>
      </c>
      <c r="E1569" s="338"/>
      <c r="F1569" s="338"/>
      <c r="G1569" s="338"/>
      <c r="H1569" s="81">
        <v>44531</v>
      </c>
      <c r="I1569" s="338"/>
      <c r="J1569" s="81">
        <v>44531</v>
      </c>
      <c r="K1569" s="338"/>
      <c r="L1569" s="338"/>
      <c r="M1569" s="339"/>
      <c r="N1569" s="340"/>
      <c r="O1569" s="340"/>
    </row>
    <row r="1570" spans="3:15" ht="15" hidden="1" customHeight="1">
      <c r="C1570" s="337">
        <f t="shared" si="22"/>
        <v>41227</v>
      </c>
      <c r="E1570" s="338"/>
      <c r="F1570" s="338"/>
      <c r="G1570" s="338"/>
      <c r="H1570" s="81">
        <v>44532</v>
      </c>
      <c r="I1570" s="338"/>
      <c r="J1570" s="81">
        <v>44532</v>
      </c>
      <c r="K1570" s="338"/>
      <c r="L1570" s="338"/>
      <c r="M1570" s="339"/>
      <c r="N1570" s="340"/>
      <c r="O1570" s="340"/>
    </row>
    <row r="1571" spans="3:15" ht="15" hidden="1" customHeight="1">
      <c r="C1571" s="337">
        <f t="shared" si="22"/>
        <v>41228</v>
      </c>
      <c r="E1571" s="338"/>
      <c r="F1571" s="338"/>
      <c r="G1571" s="338"/>
      <c r="H1571" s="81">
        <v>44533</v>
      </c>
      <c r="I1571" s="338"/>
      <c r="J1571" s="81">
        <v>44533</v>
      </c>
      <c r="K1571" s="338"/>
      <c r="L1571" s="338"/>
      <c r="M1571" s="339"/>
      <c r="N1571" s="340"/>
      <c r="O1571" s="340"/>
    </row>
    <row r="1572" spans="3:15" ht="15" hidden="1" customHeight="1">
      <c r="C1572" s="337">
        <f t="shared" si="22"/>
        <v>41229</v>
      </c>
      <c r="E1572" s="338"/>
      <c r="F1572" s="338"/>
      <c r="G1572" s="338"/>
      <c r="H1572" s="81">
        <v>44534</v>
      </c>
      <c r="I1572" s="338"/>
      <c r="J1572" s="81">
        <v>44534</v>
      </c>
      <c r="K1572" s="338"/>
      <c r="L1572" s="338"/>
      <c r="M1572" s="339"/>
      <c r="N1572" s="340"/>
      <c r="O1572" s="340"/>
    </row>
    <row r="1573" spans="3:15" ht="15" hidden="1" customHeight="1">
      <c r="C1573" s="337">
        <f t="shared" si="22"/>
        <v>41230</v>
      </c>
      <c r="E1573" s="338"/>
      <c r="F1573" s="338"/>
      <c r="G1573" s="338"/>
      <c r="H1573" s="81">
        <v>44535</v>
      </c>
      <c r="I1573" s="338"/>
      <c r="J1573" s="81">
        <v>44535</v>
      </c>
      <c r="K1573" s="338"/>
      <c r="L1573" s="338"/>
      <c r="M1573" s="339"/>
      <c r="N1573" s="340"/>
      <c r="O1573" s="340"/>
    </row>
    <row r="1574" spans="3:15" ht="15" hidden="1" customHeight="1">
      <c r="C1574" s="337">
        <f t="shared" si="22"/>
        <v>41231</v>
      </c>
      <c r="E1574" s="338"/>
      <c r="F1574" s="338"/>
      <c r="G1574" s="338"/>
      <c r="H1574" s="81">
        <v>44536</v>
      </c>
      <c r="I1574" s="338"/>
      <c r="J1574" s="81">
        <v>44536</v>
      </c>
      <c r="K1574" s="338"/>
      <c r="L1574" s="338"/>
      <c r="M1574" s="339"/>
      <c r="N1574" s="340"/>
      <c r="O1574" s="340"/>
    </row>
    <row r="1575" spans="3:15" ht="15" hidden="1" customHeight="1">
      <c r="C1575" s="337">
        <f t="shared" si="22"/>
        <v>41232</v>
      </c>
      <c r="E1575" s="338"/>
      <c r="F1575" s="338"/>
      <c r="G1575" s="338"/>
      <c r="H1575" s="81">
        <v>44537</v>
      </c>
      <c r="I1575" s="338"/>
      <c r="J1575" s="81">
        <v>44537</v>
      </c>
      <c r="K1575" s="338"/>
      <c r="L1575" s="338"/>
      <c r="M1575" s="339"/>
      <c r="N1575" s="340"/>
      <c r="O1575" s="340"/>
    </row>
    <row r="1576" spans="3:15" ht="15" hidden="1" customHeight="1">
      <c r="C1576" s="337">
        <f t="shared" si="22"/>
        <v>41233</v>
      </c>
      <c r="E1576" s="338"/>
      <c r="F1576" s="338"/>
      <c r="G1576" s="338"/>
      <c r="H1576" s="81">
        <v>44538</v>
      </c>
      <c r="I1576" s="338"/>
      <c r="J1576" s="81">
        <v>44538</v>
      </c>
      <c r="K1576" s="338"/>
      <c r="L1576" s="338"/>
      <c r="M1576" s="339"/>
      <c r="N1576" s="340"/>
      <c r="O1576" s="340"/>
    </row>
    <row r="1577" spans="3:15" ht="15" hidden="1" customHeight="1">
      <c r="C1577" s="337">
        <f t="shared" si="22"/>
        <v>41234</v>
      </c>
      <c r="E1577" s="338"/>
      <c r="F1577" s="338"/>
      <c r="G1577" s="338"/>
      <c r="H1577" s="81">
        <v>44539</v>
      </c>
      <c r="I1577" s="338"/>
      <c r="J1577" s="81">
        <v>44539</v>
      </c>
      <c r="K1577" s="338"/>
      <c r="L1577" s="338"/>
      <c r="M1577" s="339"/>
      <c r="N1577" s="340"/>
      <c r="O1577" s="340"/>
    </row>
    <row r="1578" spans="3:15" ht="15" hidden="1" customHeight="1">
      <c r="C1578" s="337">
        <f t="shared" si="22"/>
        <v>41235</v>
      </c>
      <c r="E1578" s="338"/>
      <c r="F1578" s="338"/>
      <c r="G1578" s="338"/>
      <c r="H1578" s="81">
        <v>44540</v>
      </c>
      <c r="I1578" s="338"/>
      <c r="J1578" s="81">
        <v>44540</v>
      </c>
      <c r="K1578" s="338"/>
      <c r="L1578" s="338"/>
      <c r="M1578" s="339"/>
      <c r="N1578" s="340"/>
      <c r="O1578" s="340"/>
    </row>
    <row r="1579" spans="3:15" ht="15" hidden="1" customHeight="1">
      <c r="C1579" s="337">
        <f t="shared" si="22"/>
        <v>41236</v>
      </c>
      <c r="E1579" s="338"/>
      <c r="F1579" s="338"/>
      <c r="G1579" s="338"/>
      <c r="H1579" s="81">
        <v>44541</v>
      </c>
      <c r="I1579" s="338"/>
      <c r="J1579" s="81">
        <v>44541</v>
      </c>
      <c r="K1579" s="338"/>
      <c r="L1579" s="338"/>
      <c r="M1579" s="339"/>
      <c r="N1579" s="340"/>
      <c r="O1579" s="340"/>
    </row>
    <row r="1580" spans="3:15" ht="15" hidden="1" customHeight="1">
      <c r="C1580" s="337">
        <f t="shared" si="22"/>
        <v>41237</v>
      </c>
      <c r="E1580" s="338"/>
      <c r="F1580" s="338"/>
      <c r="G1580" s="338"/>
      <c r="H1580" s="81">
        <v>44542</v>
      </c>
      <c r="I1580" s="338"/>
      <c r="J1580" s="81">
        <v>44542</v>
      </c>
      <c r="K1580" s="338"/>
      <c r="L1580" s="338"/>
      <c r="M1580" s="339"/>
      <c r="N1580" s="340"/>
      <c r="O1580" s="340"/>
    </row>
    <row r="1581" spans="3:15" ht="15" hidden="1" customHeight="1">
      <c r="C1581" s="337">
        <f t="shared" si="22"/>
        <v>41238</v>
      </c>
      <c r="E1581" s="338"/>
      <c r="F1581" s="338"/>
      <c r="G1581" s="338"/>
      <c r="H1581" s="81">
        <v>44543</v>
      </c>
      <c r="I1581" s="338"/>
      <c r="J1581" s="81">
        <v>44543</v>
      </c>
      <c r="K1581" s="338"/>
      <c r="L1581" s="338"/>
      <c r="M1581" s="339"/>
      <c r="N1581" s="340"/>
      <c r="O1581" s="340"/>
    </row>
    <row r="1582" spans="3:15" ht="15" hidden="1" customHeight="1">
      <c r="C1582" s="337">
        <f t="shared" si="22"/>
        <v>41239</v>
      </c>
      <c r="E1582" s="338"/>
      <c r="F1582" s="338"/>
      <c r="G1582" s="338"/>
      <c r="H1582" s="81">
        <v>44544</v>
      </c>
      <c r="I1582" s="338"/>
      <c r="J1582" s="81">
        <v>44544</v>
      </c>
      <c r="K1582" s="338"/>
      <c r="L1582" s="338"/>
      <c r="M1582" s="339"/>
      <c r="N1582" s="340"/>
      <c r="O1582" s="340"/>
    </row>
    <row r="1583" spans="3:15" ht="15" hidden="1" customHeight="1">
      <c r="C1583" s="337">
        <f t="shared" si="22"/>
        <v>41240</v>
      </c>
      <c r="E1583" s="338"/>
      <c r="F1583" s="338"/>
      <c r="G1583" s="338"/>
      <c r="H1583" s="81">
        <v>44545</v>
      </c>
      <c r="I1583" s="338"/>
      <c r="J1583" s="81">
        <v>44545</v>
      </c>
      <c r="K1583" s="338"/>
      <c r="L1583" s="338"/>
      <c r="M1583" s="339"/>
      <c r="N1583" s="340"/>
      <c r="O1583" s="340"/>
    </row>
    <row r="1584" spans="3:15" ht="15" hidden="1" customHeight="1">
      <c r="C1584" s="337">
        <f t="shared" si="22"/>
        <v>41241</v>
      </c>
      <c r="E1584" s="338"/>
      <c r="F1584" s="338"/>
      <c r="G1584" s="338"/>
      <c r="H1584" s="81">
        <v>44546</v>
      </c>
      <c r="I1584" s="338"/>
      <c r="J1584" s="81">
        <v>44546</v>
      </c>
      <c r="K1584" s="338"/>
      <c r="L1584" s="338"/>
      <c r="M1584" s="339"/>
      <c r="N1584" s="340"/>
      <c r="O1584" s="340"/>
    </row>
    <row r="1585" spans="3:15" ht="15" hidden="1" customHeight="1">
      <c r="C1585" s="337">
        <f t="shared" si="22"/>
        <v>41242</v>
      </c>
      <c r="E1585" s="338"/>
      <c r="F1585" s="338"/>
      <c r="G1585" s="338"/>
      <c r="H1585" s="81">
        <v>44547</v>
      </c>
      <c r="I1585" s="338"/>
      <c r="J1585" s="81">
        <v>44547</v>
      </c>
      <c r="K1585" s="338"/>
      <c r="L1585" s="338"/>
      <c r="M1585" s="339"/>
      <c r="N1585" s="340"/>
      <c r="O1585" s="340"/>
    </row>
    <row r="1586" spans="3:15" ht="15" hidden="1" customHeight="1">
      <c r="C1586" s="337">
        <f t="shared" si="22"/>
        <v>41243</v>
      </c>
      <c r="E1586" s="338"/>
      <c r="F1586" s="338"/>
      <c r="G1586" s="338"/>
      <c r="H1586" s="81">
        <v>44548</v>
      </c>
      <c r="I1586" s="338"/>
      <c r="J1586" s="81">
        <v>44548</v>
      </c>
      <c r="K1586" s="338"/>
      <c r="L1586" s="338"/>
      <c r="M1586" s="339"/>
      <c r="N1586" s="340"/>
      <c r="O1586" s="340"/>
    </row>
    <row r="1587" spans="3:15" ht="15" hidden="1" customHeight="1">
      <c r="C1587" s="337">
        <f t="shared" si="22"/>
        <v>41244</v>
      </c>
      <c r="E1587" s="338"/>
      <c r="F1587" s="338"/>
      <c r="G1587" s="338"/>
      <c r="H1587" s="81">
        <v>44549</v>
      </c>
      <c r="I1587" s="338"/>
      <c r="J1587" s="81">
        <v>44549</v>
      </c>
      <c r="K1587" s="338"/>
      <c r="L1587" s="338"/>
      <c r="M1587" s="339"/>
      <c r="N1587" s="340"/>
      <c r="O1587" s="340"/>
    </row>
    <row r="1588" spans="3:15" ht="15" hidden="1" customHeight="1">
      <c r="C1588" s="337">
        <f t="shared" si="22"/>
        <v>41245</v>
      </c>
      <c r="E1588" s="338"/>
      <c r="F1588" s="338"/>
      <c r="G1588" s="338"/>
      <c r="H1588" s="81">
        <v>44550</v>
      </c>
      <c r="I1588" s="338"/>
      <c r="J1588" s="81">
        <v>44550</v>
      </c>
      <c r="K1588" s="338"/>
      <c r="L1588" s="338"/>
      <c r="M1588" s="339"/>
      <c r="N1588" s="340"/>
      <c r="O1588" s="340"/>
    </row>
    <row r="1589" spans="3:15" ht="15" hidden="1" customHeight="1">
      <c r="C1589" s="337">
        <f t="shared" si="22"/>
        <v>41246</v>
      </c>
      <c r="E1589" s="338"/>
      <c r="F1589" s="338"/>
      <c r="G1589" s="338"/>
      <c r="H1589" s="81">
        <v>44551</v>
      </c>
      <c r="I1589" s="338"/>
      <c r="J1589" s="81">
        <v>44551</v>
      </c>
      <c r="K1589" s="338"/>
      <c r="L1589" s="338"/>
      <c r="M1589" s="339"/>
      <c r="N1589" s="340"/>
      <c r="O1589" s="340"/>
    </row>
    <row r="1590" spans="3:15" ht="15" hidden="1" customHeight="1">
      <c r="C1590" s="337">
        <f t="shared" si="22"/>
        <v>41247</v>
      </c>
      <c r="E1590" s="338"/>
      <c r="F1590" s="338"/>
      <c r="G1590" s="338"/>
      <c r="H1590" s="81">
        <v>44552</v>
      </c>
      <c r="I1590" s="338"/>
      <c r="J1590" s="81">
        <v>44552</v>
      </c>
      <c r="K1590" s="338"/>
      <c r="L1590" s="338"/>
      <c r="M1590" s="339"/>
      <c r="N1590" s="340"/>
      <c r="O1590" s="340"/>
    </row>
    <row r="1591" spans="3:15" ht="15" hidden="1" customHeight="1">
      <c r="C1591" s="337">
        <f t="shared" si="22"/>
        <v>41248</v>
      </c>
      <c r="E1591" s="338"/>
      <c r="F1591" s="338"/>
      <c r="G1591" s="338"/>
      <c r="H1591" s="81">
        <v>44553</v>
      </c>
      <c r="I1591" s="338"/>
      <c r="J1591" s="81">
        <v>44553</v>
      </c>
      <c r="K1591" s="338"/>
      <c r="L1591" s="338"/>
      <c r="M1591" s="339"/>
      <c r="N1591" s="340"/>
      <c r="O1591" s="340"/>
    </row>
    <row r="1592" spans="3:15" ht="15" hidden="1" customHeight="1">
      <c r="C1592" s="337">
        <f t="shared" si="22"/>
        <v>41249</v>
      </c>
      <c r="E1592" s="338"/>
      <c r="F1592" s="338"/>
      <c r="G1592" s="338"/>
      <c r="H1592" s="81">
        <v>44554</v>
      </c>
      <c r="I1592" s="338"/>
      <c r="J1592" s="81">
        <v>44554</v>
      </c>
      <c r="K1592" s="338"/>
      <c r="L1592" s="338"/>
      <c r="M1592" s="339"/>
      <c r="N1592" s="340"/>
      <c r="O1592" s="340"/>
    </row>
    <row r="1593" spans="3:15" ht="15" hidden="1" customHeight="1">
      <c r="C1593" s="337">
        <f t="shared" si="22"/>
        <v>41250</v>
      </c>
      <c r="E1593" s="338"/>
      <c r="F1593" s="338"/>
      <c r="G1593" s="338"/>
      <c r="H1593" s="81">
        <v>44555</v>
      </c>
      <c r="I1593" s="338"/>
      <c r="J1593" s="81">
        <v>44555</v>
      </c>
      <c r="K1593" s="338"/>
      <c r="L1593" s="338"/>
      <c r="M1593" s="339"/>
      <c r="N1593" s="340"/>
      <c r="O1593" s="340"/>
    </row>
    <row r="1594" spans="3:15" ht="15" hidden="1" customHeight="1">
      <c r="C1594" s="337">
        <f t="shared" si="22"/>
        <v>41251</v>
      </c>
      <c r="E1594" s="338"/>
      <c r="F1594" s="338"/>
      <c r="G1594" s="338"/>
      <c r="H1594" s="81">
        <v>44556</v>
      </c>
      <c r="I1594" s="338"/>
      <c r="J1594" s="81">
        <v>44556</v>
      </c>
      <c r="K1594" s="338"/>
      <c r="L1594" s="338"/>
      <c r="M1594" s="339"/>
      <c r="N1594" s="340"/>
      <c r="O1594" s="340"/>
    </row>
    <row r="1595" spans="3:15" ht="15" hidden="1" customHeight="1">
      <c r="C1595" s="337">
        <f t="shared" si="22"/>
        <v>41252</v>
      </c>
      <c r="E1595" s="338"/>
      <c r="F1595" s="338"/>
      <c r="G1595" s="338"/>
      <c r="H1595" s="81">
        <v>44557</v>
      </c>
      <c r="I1595" s="338"/>
      <c r="J1595" s="81">
        <v>44557</v>
      </c>
      <c r="K1595" s="338"/>
      <c r="L1595" s="338"/>
      <c r="M1595" s="339"/>
      <c r="N1595" s="340"/>
      <c r="O1595" s="340"/>
    </row>
    <row r="1596" spans="3:15" ht="15" hidden="1" customHeight="1">
      <c r="C1596" s="337">
        <f t="shared" si="22"/>
        <v>41253</v>
      </c>
      <c r="E1596" s="338"/>
      <c r="F1596" s="338"/>
      <c r="G1596" s="338"/>
      <c r="H1596" s="81">
        <v>44558</v>
      </c>
      <c r="I1596" s="338"/>
      <c r="J1596" s="81">
        <v>44558</v>
      </c>
      <c r="K1596" s="338"/>
      <c r="L1596" s="338"/>
      <c r="M1596" s="339"/>
      <c r="N1596" s="340"/>
      <c r="O1596" s="340"/>
    </row>
    <row r="1597" spans="3:15" ht="15" hidden="1" customHeight="1">
      <c r="C1597" s="337">
        <f t="shared" si="22"/>
        <v>41254</v>
      </c>
      <c r="E1597" s="338"/>
      <c r="F1597" s="338"/>
      <c r="G1597" s="338"/>
      <c r="H1597" s="81">
        <v>44559</v>
      </c>
      <c r="I1597" s="338"/>
      <c r="J1597" s="81">
        <v>44559</v>
      </c>
      <c r="K1597" s="338"/>
      <c r="L1597" s="338"/>
      <c r="M1597" s="339"/>
      <c r="N1597" s="340"/>
      <c r="O1597" s="340"/>
    </row>
    <row r="1598" spans="3:15" ht="15" hidden="1" customHeight="1">
      <c r="C1598" s="337">
        <f t="shared" si="22"/>
        <v>41255</v>
      </c>
      <c r="E1598" s="338"/>
      <c r="F1598" s="338"/>
      <c r="G1598" s="338"/>
      <c r="H1598" s="81">
        <v>44560</v>
      </c>
      <c r="I1598" s="338"/>
      <c r="J1598" s="81">
        <v>44560</v>
      </c>
      <c r="K1598" s="338"/>
      <c r="L1598" s="338"/>
      <c r="M1598" s="339"/>
      <c r="N1598" s="340"/>
      <c r="O1598" s="340"/>
    </row>
    <row r="1599" spans="3:15" ht="15" hidden="1" customHeight="1">
      <c r="C1599" s="337">
        <f t="shared" si="22"/>
        <v>41256</v>
      </c>
      <c r="E1599" s="338"/>
      <c r="F1599" s="338"/>
      <c r="G1599" s="338"/>
      <c r="H1599" s="81">
        <v>44561</v>
      </c>
      <c r="I1599" s="338"/>
      <c r="J1599" s="81">
        <v>44561</v>
      </c>
      <c r="K1599" s="338"/>
      <c r="L1599" s="338"/>
      <c r="M1599" s="339"/>
      <c r="N1599" s="340"/>
      <c r="O1599" s="340"/>
    </row>
    <row r="1600" spans="3:15" ht="15" hidden="1" customHeight="1">
      <c r="C1600" s="337">
        <f t="shared" si="22"/>
        <v>41257</v>
      </c>
      <c r="E1600" s="338"/>
      <c r="F1600" s="338"/>
      <c r="G1600" s="338"/>
      <c r="H1600" s="81">
        <v>44562</v>
      </c>
      <c r="I1600" s="338"/>
      <c r="J1600" s="81">
        <v>44562</v>
      </c>
      <c r="K1600" s="338"/>
      <c r="L1600" s="338"/>
      <c r="M1600" s="339"/>
      <c r="N1600" s="340"/>
      <c r="O1600" s="340"/>
    </row>
    <row r="1601" spans="3:15" ht="15" hidden="1" customHeight="1">
      <c r="C1601" s="337">
        <f t="shared" si="22"/>
        <v>41258</v>
      </c>
      <c r="E1601" s="338"/>
      <c r="F1601" s="338"/>
      <c r="G1601" s="338"/>
      <c r="H1601" s="81">
        <v>44563</v>
      </c>
      <c r="I1601" s="338"/>
      <c r="J1601" s="81">
        <v>44563</v>
      </c>
      <c r="K1601" s="338"/>
      <c r="L1601" s="338"/>
      <c r="M1601" s="339"/>
      <c r="N1601" s="340"/>
      <c r="O1601" s="340"/>
    </row>
    <row r="1602" spans="3:15" ht="15" hidden="1" customHeight="1">
      <c r="C1602" s="337">
        <f t="shared" si="22"/>
        <v>41259</v>
      </c>
      <c r="E1602" s="338"/>
      <c r="F1602" s="338"/>
      <c r="G1602" s="338"/>
      <c r="H1602" s="81">
        <v>44564</v>
      </c>
      <c r="I1602" s="338"/>
      <c r="J1602" s="81">
        <v>44564</v>
      </c>
      <c r="K1602" s="338"/>
      <c r="L1602" s="338"/>
      <c r="M1602" s="339"/>
      <c r="N1602" s="340"/>
      <c r="O1602" s="340"/>
    </row>
    <row r="1603" spans="3:15" ht="15" hidden="1" customHeight="1">
      <c r="C1603" s="337">
        <f t="shared" si="22"/>
        <v>41260</v>
      </c>
      <c r="E1603" s="338"/>
      <c r="F1603" s="338"/>
      <c r="G1603" s="338"/>
      <c r="H1603" s="81">
        <v>44565</v>
      </c>
      <c r="I1603" s="338"/>
      <c r="J1603" s="81">
        <v>44565</v>
      </c>
      <c r="K1603" s="338"/>
      <c r="L1603" s="338"/>
      <c r="M1603" s="339"/>
      <c r="N1603" s="340"/>
      <c r="O1603" s="340"/>
    </row>
    <row r="1604" spans="3:15" ht="15" hidden="1" customHeight="1">
      <c r="C1604" s="337">
        <f t="shared" si="22"/>
        <v>41261</v>
      </c>
      <c r="E1604" s="338"/>
      <c r="F1604" s="338"/>
      <c r="G1604" s="338"/>
      <c r="H1604" s="81">
        <v>44566</v>
      </c>
      <c r="I1604" s="338"/>
      <c r="J1604" s="81">
        <v>44566</v>
      </c>
      <c r="K1604" s="338"/>
      <c r="L1604" s="338"/>
      <c r="M1604" s="339"/>
      <c r="N1604" s="340"/>
      <c r="O1604" s="340"/>
    </row>
    <row r="1605" spans="3:15" ht="15" hidden="1" customHeight="1">
      <c r="C1605" s="337">
        <f t="shared" si="22"/>
        <v>41262</v>
      </c>
      <c r="E1605" s="338"/>
      <c r="F1605" s="338"/>
      <c r="G1605" s="338"/>
      <c r="H1605" s="81">
        <v>44567</v>
      </c>
      <c r="I1605" s="338"/>
      <c r="J1605" s="81">
        <v>44567</v>
      </c>
      <c r="K1605" s="338"/>
      <c r="L1605" s="338"/>
      <c r="M1605" s="339"/>
      <c r="N1605" s="340"/>
      <c r="O1605" s="340"/>
    </row>
    <row r="1606" spans="3:15" ht="15" hidden="1" customHeight="1">
      <c r="C1606" s="337">
        <f t="shared" si="22"/>
        <v>41263</v>
      </c>
      <c r="E1606" s="338"/>
      <c r="F1606" s="338"/>
      <c r="G1606" s="338"/>
      <c r="H1606" s="81">
        <v>44568</v>
      </c>
      <c r="I1606" s="338"/>
      <c r="J1606" s="81">
        <v>44568</v>
      </c>
      <c r="K1606" s="338"/>
      <c r="L1606" s="338"/>
      <c r="M1606" s="339"/>
      <c r="N1606" s="340"/>
      <c r="O1606" s="340"/>
    </row>
    <row r="1607" spans="3:15" ht="15" hidden="1" customHeight="1">
      <c r="C1607" s="337">
        <f t="shared" si="22"/>
        <v>41264</v>
      </c>
      <c r="E1607" s="338"/>
      <c r="F1607" s="338"/>
      <c r="G1607" s="338"/>
      <c r="H1607" s="81">
        <v>44569</v>
      </c>
      <c r="I1607" s="338"/>
      <c r="J1607" s="81">
        <v>44569</v>
      </c>
      <c r="K1607" s="338"/>
      <c r="L1607" s="338"/>
      <c r="M1607" s="339"/>
      <c r="N1607" s="340"/>
      <c r="O1607" s="340"/>
    </row>
    <row r="1608" spans="3:15" ht="15" hidden="1" customHeight="1">
      <c r="C1608" s="337">
        <f t="shared" si="22"/>
        <v>41265</v>
      </c>
      <c r="E1608" s="338"/>
      <c r="F1608" s="338"/>
      <c r="G1608" s="338"/>
      <c r="H1608" s="81">
        <v>44570</v>
      </c>
      <c r="I1608" s="338"/>
      <c r="J1608" s="81">
        <v>44570</v>
      </c>
      <c r="K1608" s="338"/>
      <c r="L1608" s="338"/>
      <c r="M1608" s="339"/>
      <c r="N1608" s="340"/>
      <c r="O1608" s="340"/>
    </row>
    <row r="1609" spans="3:15" ht="15" hidden="1" customHeight="1">
      <c r="C1609" s="337">
        <f t="shared" si="22"/>
        <v>41266</v>
      </c>
      <c r="E1609" s="338"/>
      <c r="F1609" s="338"/>
      <c r="G1609" s="338"/>
      <c r="H1609" s="81">
        <v>44571</v>
      </c>
      <c r="I1609" s="338"/>
      <c r="J1609" s="81">
        <v>44571</v>
      </c>
      <c r="K1609" s="338"/>
      <c r="L1609" s="338"/>
      <c r="M1609" s="339"/>
      <c r="N1609" s="340"/>
      <c r="O1609" s="340"/>
    </row>
    <row r="1610" spans="3:15" ht="15" hidden="1" customHeight="1">
      <c r="C1610" s="337">
        <f t="shared" si="22"/>
        <v>41267</v>
      </c>
      <c r="E1610" s="338"/>
      <c r="F1610" s="338"/>
      <c r="G1610" s="338"/>
      <c r="H1610" s="81">
        <v>44572</v>
      </c>
      <c r="I1610" s="338"/>
      <c r="J1610" s="81">
        <v>44572</v>
      </c>
      <c r="K1610" s="338"/>
      <c r="L1610" s="338"/>
      <c r="M1610" s="339"/>
      <c r="N1610" s="340"/>
      <c r="O1610" s="340"/>
    </row>
    <row r="1611" spans="3:15" ht="15" hidden="1" customHeight="1">
      <c r="C1611" s="337">
        <f t="shared" si="22"/>
        <v>41268</v>
      </c>
      <c r="E1611" s="338"/>
      <c r="F1611" s="338"/>
      <c r="G1611" s="338"/>
      <c r="H1611" s="81">
        <v>44573</v>
      </c>
      <c r="I1611" s="338"/>
      <c r="J1611" s="81">
        <v>44573</v>
      </c>
      <c r="K1611" s="338"/>
      <c r="L1611" s="338"/>
      <c r="M1611" s="339"/>
      <c r="N1611" s="340"/>
      <c r="O1611" s="340"/>
    </row>
    <row r="1612" spans="3:15" ht="15" hidden="1" customHeight="1">
      <c r="C1612" s="337">
        <f t="shared" si="22"/>
        <v>41269</v>
      </c>
      <c r="E1612" s="338"/>
      <c r="F1612" s="338"/>
      <c r="G1612" s="338"/>
      <c r="H1612" s="81">
        <v>44574</v>
      </c>
      <c r="I1612" s="338"/>
      <c r="J1612" s="81">
        <v>44574</v>
      </c>
      <c r="K1612" s="338"/>
      <c r="L1612" s="338"/>
      <c r="M1612" s="339"/>
      <c r="N1612" s="340"/>
      <c r="O1612" s="340"/>
    </row>
    <row r="1613" spans="3:15" ht="15" hidden="1" customHeight="1">
      <c r="C1613" s="337">
        <f t="shared" si="22"/>
        <v>41270</v>
      </c>
      <c r="E1613" s="338"/>
      <c r="F1613" s="338"/>
      <c r="G1613" s="338"/>
      <c r="H1613" s="81">
        <v>44575</v>
      </c>
      <c r="I1613" s="338"/>
      <c r="J1613" s="81">
        <v>44575</v>
      </c>
      <c r="K1613" s="338"/>
      <c r="L1613" s="338"/>
      <c r="M1613" s="339"/>
      <c r="N1613" s="340"/>
      <c r="O1613" s="340"/>
    </row>
    <row r="1614" spans="3:15" ht="15" hidden="1" customHeight="1">
      <c r="C1614" s="337">
        <f t="shared" si="22"/>
        <v>41271</v>
      </c>
      <c r="E1614" s="338"/>
      <c r="F1614" s="338"/>
      <c r="G1614" s="338"/>
      <c r="H1614" s="81">
        <v>44576</v>
      </c>
      <c r="I1614" s="338"/>
      <c r="J1614" s="81">
        <v>44576</v>
      </c>
      <c r="K1614" s="338"/>
      <c r="L1614" s="338"/>
      <c r="M1614" s="339"/>
      <c r="N1614" s="340"/>
      <c r="O1614" s="340"/>
    </row>
    <row r="1615" spans="3:15" ht="15" hidden="1" customHeight="1">
      <c r="C1615" s="337">
        <f t="shared" si="22"/>
        <v>41272</v>
      </c>
      <c r="E1615" s="338"/>
      <c r="F1615" s="338"/>
      <c r="G1615" s="338"/>
      <c r="H1615" s="81">
        <v>44577</v>
      </c>
      <c r="I1615" s="338"/>
      <c r="J1615" s="81">
        <v>44577</v>
      </c>
      <c r="K1615" s="338"/>
      <c r="L1615" s="338"/>
      <c r="M1615" s="339"/>
      <c r="N1615" s="340"/>
      <c r="O1615" s="340"/>
    </row>
    <row r="1616" spans="3:15" ht="15" hidden="1" customHeight="1">
      <c r="C1616" s="337">
        <f t="shared" si="22"/>
        <v>41273</v>
      </c>
      <c r="E1616" s="338"/>
      <c r="F1616" s="338"/>
      <c r="G1616" s="338"/>
      <c r="H1616" s="81">
        <v>44578</v>
      </c>
      <c r="I1616" s="338"/>
      <c r="J1616" s="81">
        <v>44578</v>
      </c>
      <c r="K1616" s="338"/>
      <c r="L1616" s="338"/>
      <c r="M1616" s="339"/>
      <c r="N1616" s="340"/>
      <c r="O1616" s="340"/>
    </row>
    <row r="1617" spans="3:15" ht="15" hidden="1" customHeight="1">
      <c r="C1617" s="337">
        <f t="shared" si="22"/>
        <v>41274</v>
      </c>
      <c r="E1617" s="338"/>
      <c r="F1617" s="338"/>
      <c r="G1617" s="338"/>
      <c r="H1617" s="81">
        <v>44579</v>
      </c>
      <c r="I1617" s="338"/>
      <c r="J1617" s="81">
        <v>44579</v>
      </c>
      <c r="K1617" s="338"/>
      <c r="L1617" s="338"/>
      <c r="M1617" s="339"/>
      <c r="N1617" s="340"/>
      <c r="O1617" s="340"/>
    </row>
    <row r="1618" spans="3:15" ht="15" hidden="1" customHeight="1">
      <c r="C1618" s="337">
        <f t="shared" si="22"/>
        <v>41275</v>
      </c>
      <c r="E1618" s="338"/>
      <c r="F1618" s="338"/>
      <c r="G1618" s="338"/>
      <c r="H1618" s="81">
        <v>44580</v>
      </c>
      <c r="J1618" s="81">
        <v>44580</v>
      </c>
    </row>
    <row r="1619" spans="3:15" ht="15" hidden="1" customHeight="1">
      <c r="C1619" s="337">
        <f t="shared" si="22"/>
        <v>41276</v>
      </c>
      <c r="H1619" s="81">
        <v>44581</v>
      </c>
      <c r="J1619" s="81">
        <v>44581</v>
      </c>
    </row>
    <row r="1620" spans="3:15" ht="15" hidden="1" customHeight="1">
      <c r="C1620" s="337">
        <f t="shared" si="22"/>
        <v>41277</v>
      </c>
      <c r="H1620" s="81">
        <v>44582</v>
      </c>
      <c r="J1620" s="81">
        <v>44582</v>
      </c>
    </row>
    <row r="1621" spans="3:15" ht="15" hidden="1" customHeight="1">
      <c r="C1621" s="337">
        <f t="shared" si="22"/>
        <v>41278</v>
      </c>
      <c r="H1621" s="81">
        <v>44583</v>
      </c>
      <c r="J1621" s="81">
        <v>44583</v>
      </c>
    </row>
    <row r="1622" spans="3:15" ht="15" hidden="1" customHeight="1">
      <c r="C1622" s="337">
        <f t="shared" si="22"/>
        <v>41279</v>
      </c>
      <c r="H1622" s="81">
        <v>44584</v>
      </c>
      <c r="J1622" s="81">
        <v>44584</v>
      </c>
    </row>
    <row r="1623" spans="3:15" ht="15" hidden="1" customHeight="1">
      <c r="C1623" s="337">
        <f t="shared" si="22"/>
        <v>41280</v>
      </c>
      <c r="H1623" s="81">
        <v>44585</v>
      </c>
      <c r="J1623" s="81">
        <v>44585</v>
      </c>
    </row>
    <row r="1624" spans="3:15" ht="15" hidden="1" customHeight="1">
      <c r="C1624" s="337">
        <f t="shared" si="22"/>
        <v>41281</v>
      </c>
      <c r="H1624" s="81">
        <v>44586</v>
      </c>
      <c r="J1624" s="81">
        <v>44586</v>
      </c>
    </row>
    <row r="1625" spans="3:15" ht="15" hidden="1" customHeight="1">
      <c r="C1625" s="337">
        <f t="shared" si="22"/>
        <v>41282</v>
      </c>
      <c r="H1625" s="81">
        <v>44587</v>
      </c>
      <c r="J1625" s="81">
        <v>44587</v>
      </c>
    </row>
    <row r="1626" spans="3:15" ht="15" hidden="1" customHeight="1">
      <c r="C1626" s="337">
        <f t="shared" si="22"/>
        <v>41283</v>
      </c>
      <c r="H1626" s="81">
        <v>44588</v>
      </c>
      <c r="J1626" s="81">
        <v>44588</v>
      </c>
    </row>
    <row r="1627" spans="3:15" ht="15" hidden="1" customHeight="1">
      <c r="C1627" s="337">
        <f t="shared" si="22"/>
        <v>41284</v>
      </c>
      <c r="H1627" s="81">
        <v>44589</v>
      </c>
      <c r="J1627" s="81">
        <v>44589</v>
      </c>
    </row>
    <row r="1628" spans="3:15" ht="15" hidden="1" customHeight="1">
      <c r="C1628" s="337">
        <f t="shared" si="22"/>
        <v>41285</v>
      </c>
      <c r="H1628" s="81">
        <v>44590</v>
      </c>
      <c r="J1628" s="81">
        <v>44590</v>
      </c>
    </row>
    <row r="1629" spans="3:15" ht="15" hidden="1" customHeight="1">
      <c r="C1629" s="337">
        <f t="shared" si="22"/>
        <v>41286</v>
      </c>
      <c r="H1629" s="81">
        <v>44591</v>
      </c>
      <c r="J1629" s="81">
        <v>44591</v>
      </c>
    </row>
    <row r="1630" spans="3:15" ht="15" hidden="1" customHeight="1">
      <c r="C1630" s="337">
        <f t="shared" si="22"/>
        <v>41287</v>
      </c>
      <c r="H1630" s="81">
        <v>44592</v>
      </c>
      <c r="J1630" s="81">
        <v>44592</v>
      </c>
    </row>
    <row r="1631" spans="3:15" ht="15" hidden="1" customHeight="1">
      <c r="C1631" s="337">
        <f t="shared" ref="C1631:C1695" si="23">+C1630+1</f>
        <v>41288</v>
      </c>
      <c r="H1631" s="81">
        <v>44593</v>
      </c>
      <c r="J1631" s="81">
        <v>44593</v>
      </c>
    </row>
    <row r="1632" spans="3:15" ht="15" hidden="1" customHeight="1">
      <c r="C1632" s="337">
        <f t="shared" si="23"/>
        <v>41289</v>
      </c>
      <c r="H1632" s="81">
        <v>44594</v>
      </c>
      <c r="J1632" s="81">
        <v>44594</v>
      </c>
    </row>
    <row r="1633" spans="3:10" ht="15" hidden="1" customHeight="1">
      <c r="C1633" s="337">
        <f t="shared" si="23"/>
        <v>41290</v>
      </c>
      <c r="H1633" s="81">
        <v>44595</v>
      </c>
      <c r="J1633" s="81">
        <v>44595</v>
      </c>
    </row>
    <row r="1634" spans="3:10" ht="15" hidden="1" customHeight="1">
      <c r="C1634" s="337">
        <f t="shared" si="23"/>
        <v>41291</v>
      </c>
      <c r="H1634" s="81">
        <v>44596</v>
      </c>
      <c r="J1634" s="81">
        <v>44596</v>
      </c>
    </row>
    <row r="1635" spans="3:10" ht="15" hidden="1" customHeight="1">
      <c r="C1635" s="337">
        <f t="shared" si="23"/>
        <v>41292</v>
      </c>
      <c r="H1635" s="81">
        <v>44597</v>
      </c>
      <c r="J1635" s="81">
        <v>44597</v>
      </c>
    </row>
    <row r="1636" spans="3:10" ht="15" hidden="1" customHeight="1">
      <c r="C1636" s="337">
        <f t="shared" si="23"/>
        <v>41293</v>
      </c>
      <c r="H1636" s="81">
        <v>44598</v>
      </c>
      <c r="J1636" s="81">
        <v>44598</v>
      </c>
    </row>
    <row r="1637" spans="3:10" ht="15" hidden="1" customHeight="1">
      <c r="C1637" s="337">
        <f t="shared" si="23"/>
        <v>41294</v>
      </c>
      <c r="H1637" s="81">
        <v>44599</v>
      </c>
      <c r="J1637" s="81">
        <v>44599</v>
      </c>
    </row>
    <row r="1638" spans="3:10" ht="15" hidden="1" customHeight="1">
      <c r="C1638" s="337">
        <f t="shared" si="23"/>
        <v>41295</v>
      </c>
      <c r="H1638" s="81">
        <v>44600</v>
      </c>
      <c r="J1638" s="81">
        <v>44600</v>
      </c>
    </row>
    <row r="1639" spans="3:10" ht="15" hidden="1" customHeight="1">
      <c r="C1639" s="337">
        <f t="shared" si="23"/>
        <v>41296</v>
      </c>
      <c r="H1639" s="81">
        <v>44601</v>
      </c>
      <c r="J1639" s="81">
        <v>44601</v>
      </c>
    </row>
    <row r="1640" spans="3:10" ht="15" hidden="1" customHeight="1">
      <c r="C1640" s="337">
        <f t="shared" si="23"/>
        <v>41297</v>
      </c>
      <c r="H1640" s="81">
        <v>44602</v>
      </c>
      <c r="J1640" s="81">
        <v>44602</v>
      </c>
    </row>
    <row r="1641" spans="3:10" ht="15" hidden="1" customHeight="1">
      <c r="C1641" s="337">
        <f t="shared" si="23"/>
        <v>41298</v>
      </c>
      <c r="H1641" s="81">
        <v>44603</v>
      </c>
      <c r="J1641" s="81">
        <v>44603</v>
      </c>
    </row>
    <row r="1642" spans="3:10" ht="15" hidden="1" customHeight="1">
      <c r="C1642" s="337">
        <f t="shared" si="23"/>
        <v>41299</v>
      </c>
      <c r="H1642" s="81">
        <v>44604</v>
      </c>
      <c r="J1642" s="81">
        <v>44604</v>
      </c>
    </row>
    <row r="1643" spans="3:10" ht="15" hidden="1" customHeight="1">
      <c r="C1643" s="337">
        <f t="shared" si="23"/>
        <v>41300</v>
      </c>
      <c r="H1643" s="81">
        <v>44605</v>
      </c>
      <c r="J1643" s="81">
        <v>44605</v>
      </c>
    </row>
    <row r="1644" spans="3:10" ht="15" hidden="1" customHeight="1">
      <c r="C1644" s="337">
        <f t="shared" si="23"/>
        <v>41301</v>
      </c>
      <c r="H1644" s="81">
        <v>44606</v>
      </c>
      <c r="J1644" s="81">
        <v>44606</v>
      </c>
    </row>
    <row r="1645" spans="3:10" ht="15" hidden="1" customHeight="1">
      <c r="C1645" s="337">
        <f t="shared" si="23"/>
        <v>41302</v>
      </c>
      <c r="H1645" s="81">
        <v>44607</v>
      </c>
      <c r="J1645" s="81">
        <v>44607</v>
      </c>
    </row>
    <row r="1646" spans="3:10" ht="15" hidden="1" customHeight="1">
      <c r="C1646" s="337">
        <f t="shared" si="23"/>
        <v>41303</v>
      </c>
      <c r="H1646" s="81">
        <v>44608</v>
      </c>
      <c r="J1646" s="81">
        <v>44608</v>
      </c>
    </row>
    <row r="1647" spans="3:10" ht="15" hidden="1" customHeight="1">
      <c r="C1647" s="337">
        <f t="shared" si="23"/>
        <v>41304</v>
      </c>
      <c r="H1647" s="81">
        <v>44609</v>
      </c>
      <c r="J1647" s="81">
        <v>44609</v>
      </c>
    </row>
    <row r="1648" spans="3:10" ht="15" hidden="1" customHeight="1">
      <c r="C1648" s="337">
        <f t="shared" si="23"/>
        <v>41305</v>
      </c>
      <c r="H1648" s="81">
        <v>44610</v>
      </c>
      <c r="J1648" s="81">
        <v>44610</v>
      </c>
    </row>
    <row r="1649" spans="3:10" ht="15" hidden="1" customHeight="1">
      <c r="C1649" s="337">
        <f t="shared" si="23"/>
        <v>41306</v>
      </c>
      <c r="H1649" s="81">
        <v>44611</v>
      </c>
      <c r="J1649" s="81">
        <v>44611</v>
      </c>
    </row>
    <row r="1650" spans="3:10" ht="15" hidden="1" customHeight="1">
      <c r="C1650" s="337">
        <f t="shared" si="23"/>
        <v>41307</v>
      </c>
      <c r="H1650" s="81">
        <v>44612</v>
      </c>
      <c r="J1650" s="81">
        <v>44612</v>
      </c>
    </row>
    <row r="1651" spans="3:10" ht="15" hidden="1" customHeight="1">
      <c r="C1651" s="337">
        <f t="shared" si="23"/>
        <v>41308</v>
      </c>
      <c r="H1651" s="81">
        <v>44613</v>
      </c>
      <c r="J1651" s="81">
        <v>44613</v>
      </c>
    </row>
    <row r="1652" spans="3:10" ht="15" hidden="1" customHeight="1">
      <c r="C1652" s="337">
        <f t="shared" si="23"/>
        <v>41309</v>
      </c>
      <c r="H1652" s="81">
        <v>44614</v>
      </c>
      <c r="J1652" s="81">
        <v>44614</v>
      </c>
    </row>
    <row r="1653" spans="3:10" ht="15" hidden="1" customHeight="1">
      <c r="C1653" s="337">
        <f t="shared" si="23"/>
        <v>41310</v>
      </c>
      <c r="H1653" s="81">
        <v>44615</v>
      </c>
      <c r="J1653" s="81">
        <v>44615</v>
      </c>
    </row>
    <row r="1654" spans="3:10" ht="15" hidden="1" customHeight="1">
      <c r="C1654" s="337">
        <f t="shared" si="23"/>
        <v>41311</v>
      </c>
      <c r="H1654" s="81">
        <v>44616</v>
      </c>
      <c r="J1654" s="81">
        <v>44616</v>
      </c>
    </row>
    <row r="1655" spans="3:10" ht="15" hidden="1" customHeight="1">
      <c r="C1655" s="337">
        <f t="shared" si="23"/>
        <v>41312</v>
      </c>
      <c r="H1655" s="81">
        <v>44617</v>
      </c>
      <c r="J1655" s="81">
        <v>44617</v>
      </c>
    </row>
    <row r="1656" spans="3:10" ht="15" hidden="1" customHeight="1">
      <c r="C1656" s="337">
        <f t="shared" si="23"/>
        <v>41313</v>
      </c>
      <c r="H1656" s="81">
        <v>44618</v>
      </c>
      <c r="J1656" s="81">
        <v>44618</v>
      </c>
    </row>
    <row r="1657" spans="3:10" ht="15" hidden="1" customHeight="1">
      <c r="C1657" s="337">
        <f t="shared" si="23"/>
        <v>41314</v>
      </c>
      <c r="H1657" s="81">
        <v>44619</v>
      </c>
      <c r="J1657" s="81">
        <v>44619</v>
      </c>
    </row>
    <row r="1658" spans="3:10" ht="15" hidden="1" customHeight="1">
      <c r="C1658" s="337">
        <f t="shared" si="23"/>
        <v>41315</v>
      </c>
      <c r="H1658" s="81">
        <v>44620</v>
      </c>
      <c r="J1658" s="81">
        <v>44620</v>
      </c>
    </row>
    <row r="1659" spans="3:10" ht="15" hidden="1" customHeight="1">
      <c r="C1659" s="337">
        <f t="shared" si="23"/>
        <v>41316</v>
      </c>
      <c r="H1659" s="81">
        <v>44621</v>
      </c>
      <c r="J1659" s="81">
        <v>44621</v>
      </c>
    </row>
    <row r="1660" spans="3:10" ht="15" hidden="1" customHeight="1">
      <c r="C1660" s="337">
        <f t="shared" si="23"/>
        <v>41317</v>
      </c>
      <c r="H1660" s="81">
        <v>44622</v>
      </c>
      <c r="J1660" s="81">
        <v>44622</v>
      </c>
    </row>
    <row r="1661" spans="3:10" ht="15" hidden="1" customHeight="1">
      <c r="C1661" s="337">
        <f t="shared" si="23"/>
        <v>41318</v>
      </c>
      <c r="H1661" s="81">
        <v>44623</v>
      </c>
      <c r="J1661" s="81">
        <v>44623</v>
      </c>
    </row>
    <row r="1662" spans="3:10" ht="15" hidden="1" customHeight="1">
      <c r="C1662" s="337">
        <f t="shared" si="23"/>
        <v>41319</v>
      </c>
      <c r="H1662" s="81">
        <v>44624</v>
      </c>
      <c r="J1662" s="81">
        <v>44624</v>
      </c>
    </row>
    <row r="1663" spans="3:10" ht="15" hidden="1" customHeight="1">
      <c r="C1663" s="337">
        <f t="shared" si="23"/>
        <v>41320</v>
      </c>
      <c r="H1663" s="81">
        <v>44625</v>
      </c>
      <c r="J1663" s="81">
        <v>44625</v>
      </c>
    </row>
    <row r="1664" spans="3:10" ht="15" hidden="1" customHeight="1">
      <c r="C1664" s="337">
        <f t="shared" si="23"/>
        <v>41321</v>
      </c>
      <c r="H1664" s="81">
        <v>44626</v>
      </c>
      <c r="J1664" s="81">
        <v>44626</v>
      </c>
    </row>
    <row r="1665" spans="3:10" ht="15" hidden="1" customHeight="1">
      <c r="C1665" s="337">
        <f t="shared" si="23"/>
        <v>41322</v>
      </c>
      <c r="H1665" s="81">
        <v>44627</v>
      </c>
      <c r="J1665" s="81">
        <v>44627</v>
      </c>
    </row>
    <row r="1666" spans="3:10" ht="15" hidden="1" customHeight="1">
      <c r="C1666" s="337">
        <f t="shared" si="23"/>
        <v>41323</v>
      </c>
      <c r="H1666" s="81">
        <v>44628</v>
      </c>
      <c r="J1666" s="81">
        <v>44628</v>
      </c>
    </row>
    <row r="1667" spans="3:10" ht="15" hidden="1" customHeight="1">
      <c r="C1667" s="337">
        <f t="shared" si="23"/>
        <v>41324</v>
      </c>
      <c r="H1667" s="81">
        <v>44629</v>
      </c>
      <c r="J1667" s="81">
        <v>44629</v>
      </c>
    </row>
    <row r="1668" spans="3:10" ht="15" hidden="1" customHeight="1">
      <c r="C1668" s="337">
        <f t="shared" si="23"/>
        <v>41325</v>
      </c>
      <c r="H1668" s="81">
        <v>44630</v>
      </c>
      <c r="J1668" s="81">
        <v>44630</v>
      </c>
    </row>
    <row r="1669" spans="3:10" ht="15" hidden="1" customHeight="1">
      <c r="C1669" s="337">
        <f t="shared" si="23"/>
        <v>41326</v>
      </c>
      <c r="H1669" s="81">
        <v>44631</v>
      </c>
      <c r="J1669" s="81">
        <v>44631</v>
      </c>
    </row>
    <row r="1670" spans="3:10" ht="15" hidden="1" customHeight="1">
      <c r="C1670" s="337">
        <f t="shared" si="23"/>
        <v>41327</v>
      </c>
      <c r="H1670" s="81">
        <v>44632</v>
      </c>
      <c r="J1670" s="81">
        <v>44632</v>
      </c>
    </row>
    <row r="1671" spans="3:10" ht="15" hidden="1" customHeight="1">
      <c r="C1671" s="337">
        <f t="shared" si="23"/>
        <v>41328</v>
      </c>
      <c r="H1671" s="81">
        <v>44633</v>
      </c>
      <c r="J1671" s="81">
        <v>44633</v>
      </c>
    </row>
    <row r="1672" spans="3:10" ht="15" hidden="1" customHeight="1">
      <c r="C1672" s="337">
        <f t="shared" si="23"/>
        <v>41329</v>
      </c>
      <c r="H1672" s="81">
        <v>44634</v>
      </c>
      <c r="J1672" s="81">
        <v>44634</v>
      </c>
    </row>
    <row r="1673" spans="3:10" ht="15" hidden="1" customHeight="1">
      <c r="C1673" s="337">
        <f t="shared" si="23"/>
        <v>41330</v>
      </c>
      <c r="H1673" s="81">
        <v>44635</v>
      </c>
      <c r="J1673" s="81">
        <v>44635</v>
      </c>
    </row>
    <row r="1674" spans="3:10" ht="15" hidden="1" customHeight="1">
      <c r="C1674" s="337">
        <f t="shared" si="23"/>
        <v>41331</v>
      </c>
      <c r="H1674" s="81">
        <v>44636</v>
      </c>
      <c r="J1674" s="81">
        <v>44636</v>
      </c>
    </row>
    <row r="1675" spans="3:10" ht="15" hidden="1" customHeight="1">
      <c r="C1675" s="337">
        <f t="shared" si="23"/>
        <v>41332</v>
      </c>
      <c r="H1675" s="81">
        <v>44637</v>
      </c>
      <c r="J1675" s="81">
        <v>44637</v>
      </c>
    </row>
    <row r="1676" spans="3:10" ht="15" hidden="1" customHeight="1">
      <c r="C1676" s="337">
        <f t="shared" si="23"/>
        <v>41333</v>
      </c>
      <c r="H1676" s="81">
        <v>44638</v>
      </c>
      <c r="J1676" s="81">
        <v>44638</v>
      </c>
    </row>
    <row r="1677" spans="3:10" ht="15" hidden="1" customHeight="1">
      <c r="C1677" s="337">
        <f t="shared" si="23"/>
        <v>41334</v>
      </c>
      <c r="H1677" s="81">
        <v>44639</v>
      </c>
      <c r="J1677" s="81">
        <v>44639</v>
      </c>
    </row>
    <row r="1678" spans="3:10" ht="15" hidden="1" customHeight="1">
      <c r="C1678" s="337">
        <f t="shared" si="23"/>
        <v>41335</v>
      </c>
      <c r="H1678" s="81">
        <v>44640</v>
      </c>
      <c r="J1678" s="81">
        <v>44640</v>
      </c>
    </row>
    <row r="1679" spans="3:10" ht="15" hidden="1" customHeight="1">
      <c r="C1679" s="337">
        <f t="shared" si="23"/>
        <v>41336</v>
      </c>
      <c r="H1679" s="81">
        <v>44641</v>
      </c>
      <c r="J1679" s="81">
        <v>44641</v>
      </c>
    </row>
    <row r="1680" spans="3:10" ht="15" hidden="1" customHeight="1">
      <c r="C1680" s="337">
        <f t="shared" si="23"/>
        <v>41337</v>
      </c>
      <c r="H1680" s="81">
        <v>44642</v>
      </c>
      <c r="J1680" s="81">
        <v>44642</v>
      </c>
    </row>
    <row r="1681" spans="3:10" ht="15" hidden="1" customHeight="1">
      <c r="C1681" s="337">
        <f t="shared" si="23"/>
        <v>41338</v>
      </c>
      <c r="H1681" s="81">
        <v>44643</v>
      </c>
      <c r="J1681" s="81">
        <v>44643</v>
      </c>
    </row>
    <row r="1682" spans="3:10" ht="15" hidden="1" customHeight="1">
      <c r="C1682" s="337">
        <f t="shared" si="23"/>
        <v>41339</v>
      </c>
      <c r="H1682" s="81">
        <v>44644</v>
      </c>
      <c r="J1682" s="81">
        <v>44644</v>
      </c>
    </row>
    <row r="1683" spans="3:10" ht="15" hidden="1" customHeight="1">
      <c r="C1683" s="337">
        <f t="shared" si="23"/>
        <v>41340</v>
      </c>
      <c r="H1683" s="81">
        <v>44645</v>
      </c>
      <c r="J1683" s="81">
        <v>44645</v>
      </c>
    </row>
    <row r="1684" spans="3:10" ht="15" hidden="1" customHeight="1">
      <c r="C1684" s="337">
        <f t="shared" si="23"/>
        <v>41341</v>
      </c>
      <c r="H1684" s="81">
        <v>44646</v>
      </c>
      <c r="J1684" s="81">
        <v>44646</v>
      </c>
    </row>
    <row r="1685" spans="3:10" ht="15" hidden="1" customHeight="1">
      <c r="C1685" s="337">
        <f t="shared" si="23"/>
        <v>41342</v>
      </c>
      <c r="H1685" s="81">
        <v>44647</v>
      </c>
      <c r="J1685" s="81">
        <v>44647</v>
      </c>
    </row>
    <row r="1686" spans="3:10" ht="15" hidden="1" customHeight="1">
      <c r="C1686" s="337">
        <f t="shared" si="23"/>
        <v>41343</v>
      </c>
      <c r="H1686" s="81">
        <v>44648</v>
      </c>
      <c r="J1686" s="81">
        <v>44648</v>
      </c>
    </row>
    <row r="1687" spans="3:10" ht="15" hidden="1" customHeight="1">
      <c r="C1687" s="337">
        <f t="shared" si="23"/>
        <v>41344</v>
      </c>
      <c r="H1687" s="81">
        <v>44649</v>
      </c>
      <c r="J1687" s="81">
        <v>44649</v>
      </c>
    </row>
    <row r="1688" spans="3:10" ht="15" hidden="1" customHeight="1">
      <c r="C1688" s="337">
        <f t="shared" si="23"/>
        <v>41345</v>
      </c>
      <c r="H1688" s="81">
        <v>44650</v>
      </c>
      <c r="J1688" s="81">
        <v>44650</v>
      </c>
    </row>
    <row r="1689" spans="3:10" ht="15" hidden="1" customHeight="1">
      <c r="C1689" s="337">
        <f t="shared" si="23"/>
        <v>41346</v>
      </c>
      <c r="H1689" s="81">
        <v>44651</v>
      </c>
      <c r="J1689" s="81">
        <v>44651</v>
      </c>
    </row>
    <row r="1690" spans="3:10" ht="15" hidden="1" customHeight="1">
      <c r="C1690" s="337">
        <f t="shared" si="23"/>
        <v>41347</v>
      </c>
      <c r="H1690" s="81">
        <v>44652</v>
      </c>
      <c r="J1690" s="81">
        <v>44652</v>
      </c>
    </row>
    <row r="1691" spans="3:10" ht="15" hidden="1" customHeight="1">
      <c r="C1691" s="337">
        <f t="shared" si="23"/>
        <v>41348</v>
      </c>
      <c r="H1691" s="81">
        <v>44653</v>
      </c>
      <c r="J1691" s="81">
        <v>44653</v>
      </c>
    </row>
    <row r="1692" spans="3:10" ht="15" hidden="1" customHeight="1">
      <c r="C1692" s="337">
        <f t="shared" si="23"/>
        <v>41349</v>
      </c>
      <c r="H1692" s="81">
        <v>44654</v>
      </c>
      <c r="J1692" s="81">
        <v>44654</v>
      </c>
    </row>
    <row r="1693" spans="3:10" ht="15" hidden="1" customHeight="1">
      <c r="C1693" s="337">
        <f t="shared" si="23"/>
        <v>41350</v>
      </c>
      <c r="H1693" s="81">
        <v>44655</v>
      </c>
      <c r="J1693" s="81">
        <v>44655</v>
      </c>
    </row>
    <row r="1694" spans="3:10" ht="15" hidden="1" customHeight="1">
      <c r="C1694" s="337">
        <f t="shared" si="23"/>
        <v>41351</v>
      </c>
      <c r="H1694" s="81">
        <v>44656</v>
      </c>
      <c r="J1694" s="81">
        <v>44656</v>
      </c>
    </row>
    <row r="1695" spans="3:10" ht="15" hidden="1" customHeight="1">
      <c r="C1695" s="337">
        <f t="shared" si="23"/>
        <v>41352</v>
      </c>
      <c r="H1695" s="81">
        <v>44657</v>
      </c>
      <c r="J1695" s="81">
        <v>44657</v>
      </c>
    </row>
    <row r="1696" spans="3:10" ht="15" hidden="1" customHeight="1">
      <c r="C1696" s="337">
        <f t="shared" ref="C1696:C1759" si="24">+C1695+1</f>
        <v>41353</v>
      </c>
      <c r="H1696" s="81">
        <v>44658</v>
      </c>
      <c r="J1696" s="81">
        <v>44658</v>
      </c>
    </row>
    <row r="1697" spans="3:10" ht="15" hidden="1" customHeight="1">
      <c r="C1697" s="337">
        <f t="shared" si="24"/>
        <v>41354</v>
      </c>
      <c r="H1697" s="81">
        <v>44659</v>
      </c>
      <c r="J1697" s="81">
        <v>44659</v>
      </c>
    </row>
    <row r="1698" spans="3:10" ht="15" hidden="1" customHeight="1">
      <c r="C1698" s="337">
        <f t="shared" si="24"/>
        <v>41355</v>
      </c>
      <c r="H1698" s="81">
        <v>44660</v>
      </c>
      <c r="J1698" s="81">
        <v>44660</v>
      </c>
    </row>
    <row r="1699" spans="3:10" ht="15" hidden="1" customHeight="1">
      <c r="C1699" s="337">
        <f t="shared" si="24"/>
        <v>41356</v>
      </c>
      <c r="H1699" s="81">
        <v>44661</v>
      </c>
      <c r="J1699" s="81">
        <v>44661</v>
      </c>
    </row>
    <row r="1700" spans="3:10" ht="15" hidden="1" customHeight="1">
      <c r="C1700" s="337">
        <f t="shared" si="24"/>
        <v>41357</v>
      </c>
      <c r="H1700" s="81">
        <v>44662</v>
      </c>
      <c r="J1700" s="81">
        <v>44662</v>
      </c>
    </row>
    <row r="1701" spans="3:10" ht="15" hidden="1" customHeight="1">
      <c r="C1701" s="337">
        <f t="shared" si="24"/>
        <v>41358</v>
      </c>
      <c r="H1701" s="81">
        <v>44663</v>
      </c>
      <c r="J1701" s="81">
        <v>44663</v>
      </c>
    </row>
    <row r="1702" spans="3:10" ht="15" hidden="1" customHeight="1">
      <c r="C1702" s="337">
        <f t="shared" si="24"/>
        <v>41359</v>
      </c>
      <c r="H1702" s="81">
        <v>44664</v>
      </c>
      <c r="J1702" s="81">
        <v>44664</v>
      </c>
    </row>
    <row r="1703" spans="3:10" ht="15" hidden="1" customHeight="1">
      <c r="C1703" s="337">
        <f t="shared" si="24"/>
        <v>41360</v>
      </c>
      <c r="H1703" s="81">
        <v>44665</v>
      </c>
      <c r="J1703" s="81">
        <v>44665</v>
      </c>
    </row>
    <row r="1704" spans="3:10" ht="15" hidden="1" customHeight="1">
      <c r="C1704" s="337">
        <f t="shared" si="24"/>
        <v>41361</v>
      </c>
      <c r="H1704" s="81">
        <v>44666</v>
      </c>
      <c r="J1704" s="81">
        <v>44666</v>
      </c>
    </row>
    <row r="1705" spans="3:10" ht="15" hidden="1" customHeight="1">
      <c r="C1705" s="337">
        <f t="shared" si="24"/>
        <v>41362</v>
      </c>
      <c r="H1705" s="81">
        <v>44667</v>
      </c>
      <c r="J1705" s="81">
        <v>44667</v>
      </c>
    </row>
    <row r="1706" spans="3:10" ht="15" hidden="1" customHeight="1">
      <c r="C1706" s="337">
        <f t="shared" si="24"/>
        <v>41363</v>
      </c>
      <c r="H1706" s="81">
        <v>44668</v>
      </c>
      <c r="J1706" s="81">
        <v>44668</v>
      </c>
    </row>
    <row r="1707" spans="3:10" ht="15" hidden="1" customHeight="1">
      <c r="C1707" s="337">
        <f t="shared" si="24"/>
        <v>41364</v>
      </c>
      <c r="H1707" s="81">
        <v>44669</v>
      </c>
      <c r="J1707" s="81">
        <v>44669</v>
      </c>
    </row>
    <row r="1708" spans="3:10" ht="15" hidden="1" customHeight="1">
      <c r="C1708" s="337">
        <f t="shared" si="24"/>
        <v>41365</v>
      </c>
      <c r="H1708" s="81">
        <v>44670</v>
      </c>
      <c r="J1708" s="81">
        <v>44670</v>
      </c>
    </row>
    <row r="1709" spans="3:10" ht="15" hidden="1" customHeight="1">
      <c r="C1709" s="337">
        <f t="shared" si="24"/>
        <v>41366</v>
      </c>
      <c r="H1709" s="81">
        <v>44671</v>
      </c>
      <c r="J1709" s="81">
        <v>44671</v>
      </c>
    </row>
    <row r="1710" spans="3:10" ht="15" hidden="1" customHeight="1">
      <c r="C1710" s="337">
        <f t="shared" si="24"/>
        <v>41367</v>
      </c>
      <c r="H1710" s="81">
        <v>44672</v>
      </c>
      <c r="J1710" s="81">
        <v>44672</v>
      </c>
    </row>
    <row r="1711" spans="3:10" ht="15" hidden="1" customHeight="1">
      <c r="C1711" s="337">
        <f t="shared" si="24"/>
        <v>41368</v>
      </c>
      <c r="H1711" s="81">
        <v>44673</v>
      </c>
      <c r="J1711" s="81">
        <v>44673</v>
      </c>
    </row>
    <row r="1712" spans="3:10" ht="15" hidden="1" customHeight="1">
      <c r="C1712" s="337">
        <f t="shared" si="24"/>
        <v>41369</v>
      </c>
      <c r="H1712" s="81">
        <v>44674</v>
      </c>
      <c r="J1712" s="81">
        <v>44674</v>
      </c>
    </row>
    <row r="1713" spans="3:10" ht="15" hidden="1" customHeight="1">
      <c r="C1713" s="337">
        <f t="shared" si="24"/>
        <v>41370</v>
      </c>
      <c r="H1713" s="81">
        <v>44675</v>
      </c>
      <c r="J1713" s="81">
        <v>44675</v>
      </c>
    </row>
    <row r="1714" spans="3:10" ht="15" hidden="1" customHeight="1">
      <c r="C1714" s="337">
        <f t="shared" si="24"/>
        <v>41371</v>
      </c>
      <c r="H1714" s="81">
        <v>44676</v>
      </c>
      <c r="J1714" s="81">
        <v>44676</v>
      </c>
    </row>
    <row r="1715" spans="3:10" ht="15" hidden="1" customHeight="1">
      <c r="C1715" s="337">
        <f t="shared" si="24"/>
        <v>41372</v>
      </c>
      <c r="H1715" s="81">
        <v>44677</v>
      </c>
      <c r="J1715" s="81">
        <v>44677</v>
      </c>
    </row>
    <row r="1716" spans="3:10" ht="15" hidden="1" customHeight="1">
      <c r="C1716" s="337">
        <f t="shared" si="24"/>
        <v>41373</v>
      </c>
      <c r="H1716" s="81">
        <v>44678</v>
      </c>
      <c r="J1716" s="81">
        <v>44678</v>
      </c>
    </row>
    <row r="1717" spans="3:10" ht="15" hidden="1" customHeight="1">
      <c r="C1717" s="337">
        <f t="shared" si="24"/>
        <v>41374</v>
      </c>
      <c r="H1717" s="81">
        <v>44679</v>
      </c>
      <c r="J1717" s="81">
        <v>44679</v>
      </c>
    </row>
    <row r="1718" spans="3:10" ht="15" hidden="1" customHeight="1">
      <c r="C1718" s="337">
        <f t="shared" si="24"/>
        <v>41375</v>
      </c>
      <c r="H1718" s="81">
        <v>44680</v>
      </c>
      <c r="J1718" s="81">
        <v>44680</v>
      </c>
    </row>
    <row r="1719" spans="3:10" ht="15" hidden="1" customHeight="1">
      <c r="C1719" s="337">
        <f t="shared" si="24"/>
        <v>41376</v>
      </c>
      <c r="H1719" s="81">
        <v>44681</v>
      </c>
      <c r="J1719" s="81">
        <v>44681</v>
      </c>
    </row>
    <row r="1720" spans="3:10" ht="15" hidden="1" customHeight="1">
      <c r="C1720" s="337">
        <f t="shared" si="24"/>
        <v>41377</v>
      </c>
      <c r="H1720" s="81">
        <v>44682</v>
      </c>
      <c r="J1720" s="81">
        <v>44682</v>
      </c>
    </row>
    <row r="1721" spans="3:10" ht="15" hidden="1" customHeight="1">
      <c r="C1721" s="337">
        <f t="shared" si="24"/>
        <v>41378</v>
      </c>
      <c r="H1721" s="81">
        <v>44683</v>
      </c>
      <c r="J1721" s="81">
        <v>44683</v>
      </c>
    </row>
    <row r="1722" spans="3:10" ht="15" hidden="1" customHeight="1">
      <c r="C1722" s="337">
        <f t="shared" si="24"/>
        <v>41379</v>
      </c>
      <c r="H1722" s="81">
        <v>44684</v>
      </c>
      <c r="J1722" s="81">
        <v>44684</v>
      </c>
    </row>
    <row r="1723" spans="3:10" ht="15" hidden="1" customHeight="1">
      <c r="C1723" s="337">
        <f t="shared" si="24"/>
        <v>41380</v>
      </c>
      <c r="H1723" s="81">
        <v>44685</v>
      </c>
      <c r="J1723" s="81">
        <v>44685</v>
      </c>
    </row>
    <row r="1724" spans="3:10" ht="15" hidden="1" customHeight="1">
      <c r="C1724" s="337">
        <f t="shared" si="24"/>
        <v>41381</v>
      </c>
      <c r="H1724" s="81">
        <v>44686</v>
      </c>
      <c r="J1724" s="81">
        <v>44686</v>
      </c>
    </row>
    <row r="1725" spans="3:10" ht="15" hidden="1" customHeight="1">
      <c r="C1725" s="337">
        <f t="shared" si="24"/>
        <v>41382</v>
      </c>
      <c r="H1725" s="81">
        <v>44687</v>
      </c>
      <c r="J1725" s="81">
        <v>44687</v>
      </c>
    </row>
    <row r="1726" spans="3:10" ht="15" hidden="1" customHeight="1">
      <c r="C1726" s="337">
        <f t="shared" si="24"/>
        <v>41383</v>
      </c>
      <c r="H1726" s="81">
        <v>44688</v>
      </c>
      <c r="J1726" s="81">
        <v>44688</v>
      </c>
    </row>
    <row r="1727" spans="3:10" ht="15" hidden="1" customHeight="1">
      <c r="C1727" s="337">
        <f t="shared" si="24"/>
        <v>41384</v>
      </c>
      <c r="H1727" s="81">
        <v>44689</v>
      </c>
      <c r="J1727" s="81">
        <v>44689</v>
      </c>
    </row>
    <row r="1728" spans="3:10" ht="15" hidden="1" customHeight="1">
      <c r="C1728" s="337">
        <f t="shared" si="24"/>
        <v>41385</v>
      </c>
      <c r="H1728" s="81">
        <v>44690</v>
      </c>
      <c r="J1728" s="81">
        <v>44690</v>
      </c>
    </row>
    <row r="1729" spans="3:10" ht="15" hidden="1" customHeight="1">
      <c r="C1729" s="337">
        <f t="shared" si="24"/>
        <v>41386</v>
      </c>
      <c r="H1729" s="81">
        <v>44691</v>
      </c>
      <c r="J1729" s="81">
        <v>44691</v>
      </c>
    </row>
    <row r="1730" spans="3:10" ht="15" hidden="1" customHeight="1">
      <c r="C1730" s="337">
        <f t="shared" si="24"/>
        <v>41387</v>
      </c>
      <c r="H1730" s="81">
        <v>44692</v>
      </c>
      <c r="J1730" s="81">
        <v>44692</v>
      </c>
    </row>
    <row r="1731" spans="3:10" ht="15" hidden="1" customHeight="1">
      <c r="C1731" s="337">
        <f t="shared" si="24"/>
        <v>41388</v>
      </c>
      <c r="H1731" s="81">
        <v>44693</v>
      </c>
      <c r="J1731" s="81">
        <v>44693</v>
      </c>
    </row>
    <row r="1732" spans="3:10" ht="15" hidden="1" customHeight="1">
      <c r="C1732" s="337">
        <f t="shared" si="24"/>
        <v>41389</v>
      </c>
      <c r="H1732" s="81">
        <v>44694</v>
      </c>
      <c r="J1732" s="81">
        <v>44694</v>
      </c>
    </row>
    <row r="1733" spans="3:10" ht="15" hidden="1" customHeight="1">
      <c r="C1733" s="337">
        <f t="shared" si="24"/>
        <v>41390</v>
      </c>
      <c r="H1733" s="81">
        <v>44695</v>
      </c>
      <c r="J1733" s="81">
        <v>44695</v>
      </c>
    </row>
    <row r="1734" spans="3:10" ht="15" hidden="1" customHeight="1">
      <c r="C1734" s="337">
        <f t="shared" si="24"/>
        <v>41391</v>
      </c>
      <c r="H1734" s="81">
        <v>44696</v>
      </c>
      <c r="J1734" s="81">
        <v>44696</v>
      </c>
    </row>
    <row r="1735" spans="3:10" ht="15" hidden="1" customHeight="1">
      <c r="C1735" s="337">
        <f t="shared" si="24"/>
        <v>41392</v>
      </c>
      <c r="H1735" s="81">
        <v>44697</v>
      </c>
      <c r="J1735" s="81">
        <v>44697</v>
      </c>
    </row>
    <row r="1736" spans="3:10" ht="15" hidden="1" customHeight="1">
      <c r="C1736" s="337">
        <f t="shared" si="24"/>
        <v>41393</v>
      </c>
      <c r="H1736" s="81">
        <v>44698</v>
      </c>
      <c r="J1736" s="81">
        <v>44698</v>
      </c>
    </row>
    <row r="1737" spans="3:10" ht="15" hidden="1" customHeight="1">
      <c r="C1737" s="337">
        <f t="shared" si="24"/>
        <v>41394</v>
      </c>
      <c r="H1737" s="81">
        <v>44699</v>
      </c>
      <c r="J1737" s="81">
        <v>44699</v>
      </c>
    </row>
    <row r="1738" spans="3:10" ht="15" hidden="1" customHeight="1">
      <c r="C1738" s="337">
        <f t="shared" si="24"/>
        <v>41395</v>
      </c>
      <c r="H1738" s="81">
        <v>44700</v>
      </c>
      <c r="J1738" s="81">
        <v>44700</v>
      </c>
    </row>
    <row r="1739" spans="3:10" ht="15" hidden="1" customHeight="1">
      <c r="C1739" s="337">
        <f t="shared" si="24"/>
        <v>41396</v>
      </c>
      <c r="H1739" s="81">
        <v>44701</v>
      </c>
      <c r="J1739" s="81">
        <v>44701</v>
      </c>
    </row>
    <row r="1740" spans="3:10" ht="15" hidden="1" customHeight="1">
      <c r="C1740" s="337">
        <f t="shared" si="24"/>
        <v>41397</v>
      </c>
      <c r="H1740" s="81">
        <v>44702</v>
      </c>
      <c r="J1740" s="81">
        <v>44702</v>
      </c>
    </row>
    <row r="1741" spans="3:10" ht="15" hidden="1" customHeight="1">
      <c r="C1741" s="337">
        <f t="shared" si="24"/>
        <v>41398</v>
      </c>
      <c r="H1741" s="81">
        <v>44703</v>
      </c>
      <c r="J1741" s="81">
        <v>44703</v>
      </c>
    </row>
    <row r="1742" spans="3:10" ht="15" hidden="1" customHeight="1">
      <c r="C1742" s="337">
        <f t="shared" si="24"/>
        <v>41399</v>
      </c>
      <c r="H1742" s="81">
        <v>44704</v>
      </c>
      <c r="J1742" s="81">
        <v>44704</v>
      </c>
    </row>
    <row r="1743" spans="3:10" ht="15" hidden="1" customHeight="1">
      <c r="C1743" s="337">
        <f t="shared" si="24"/>
        <v>41400</v>
      </c>
      <c r="H1743" s="81">
        <v>44705</v>
      </c>
      <c r="J1743" s="81">
        <v>44705</v>
      </c>
    </row>
    <row r="1744" spans="3:10" ht="15" hidden="1" customHeight="1">
      <c r="C1744" s="337">
        <f t="shared" si="24"/>
        <v>41401</v>
      </c>
      <c r="H1744" s="81">
        <v>44706</v>
      </c>
      <c r="J1744" s="81">
        <v>44706</v>
      </c>
    </row>
    <row r="1745" spans="3:10" ht="15" hidden="1" customHeight="1">
      <c r="C1745" s="337">
        <f t="shared" si="24"/>
        <v>41402</v>
      </c>
      <c r="H1745" s="81">
        <v>44707</v>
      </c>
      <c r="J1745" s="81">
        <v>44707</v>
      </c>
    </row>
    <row r="1746" spans="3:10" ht="15" hidden="1" customHeight="1">
      <c r="C1746" s="337">
        <f t="shared" si="24"/>
        <v>41403</v>
      </c>
      <c r="H1746" s="81">
        <v>44708</v>
      </c>
      <c r="J1746" s="81">
        <v>44708</v>
      </c>
    </row>
    <row r="1747" spans="3:10" ht="15" hidden="1" customHeight="1">
      <c r="C1747" s="337">
        <f t="shared" si="24"/>
        <v>41404</v>
      </c>
      <c r="H1747" s="81">
        <v>44709</v>
      </c>
      <c r="J1747" s="81">
        <v>44709</v>
      </c>
    </row>
    <row r="1748" spans="3:10" ht="15" hidden="1" customHeight="1">
      <c r="C1748" s="337">
        <f t="shared" si="24"/>
        <v>41405</v>
      </c>
      <c r="H1748" s="81">
        <v>44710</v>
      </c>
      <c r="J1748" s="81">
        <v>44710</v>
      </c>
    </row>
    <row r="1749" spans="3:10" ht="15" hidden="1" customHeight="1">
      <c r="C1749" s="337">
        <f t="shared" si="24"/>
        <v>41406</v>
      </c>
      <c r="H1749" s="81">
        <v>44711</v>
      </c>
      <c r="J1749" s="81">
        <v>44711</v>
      </c>
    </row>
    <row r="1750" spans="3:10" ht="15" hidden="1" customHeight="1">
      <c r="C1750" s="337">
        <f t="shared" si="24"/>
        <v>41407</v>
      </c>
      <c r="H1750" s="81">
        <v>44712</v>
      </c>
      <c r="J1750" s="81">
        <v>44712</v>
      </c>
    </row>
    <row r="1751" spans="3:10" ht="15" hidden="1" customHeight="1">
      <c r="C1751" s="337">
        <f t="shared" si="24"/>
        <v>41408</v>
      </c>
      <c r="H1751" s="81">
        <v>44713</v>
      </c>
      <c r="J1751" s="81">
        <v>44713</v>
      </c>
    </row>
    <row r="1752" spans="3:10" ht="15" hidden="1" customHeight="1">
      <c r="C1752" s="337">
        <f t="shared" si="24"/>
        <v>41409</v>
      </c>
      <c r="H1752" s="81">
        <v>44714</v>
      </c>
      <c r="J1752" s="81">
        <v>44714</v>
      </c>
    </row>
    <row r="1753" spans="3:10" ht="15" hidden="1" customHeight="1">
      <c r="C1753" s="337">
        <f t="shared" si="24"/>
        <v>41410</v>
      </c>
      <c r="H1753" s="81">
        <v>44715</v>
      </c>
      <c r="J1753" s="81">
        <v>44715</v>
      </c>
    </row>
    <row r="1754" spans="3:10" ht="15" hidden="1" customHeight="1">
      <c r="C1754" s="337">
        <f t="shared" si="24"/>
        <v>41411</v>
      </c>
      <c r="H1754" s="81">
        <v>44716</v>
      </c>
      <c r="J1754" s="81">
        <v>44716</v>
      </c>
    </row>
    <row r="1755" spans="3:10" ht="15" hidden="1" customHeight="1">
      <c r="C1755" s="337">
        <f t="shared" si="24"/>
        <v>41412</v>
      </c>
      <c r="H1755" s="81">
        <v>44717</v>
      </c>
      <c r="J1755" s="81">
        <v>44717</v>
      </c>
    </row>
    <row r="1756" spans="3:10" ht="15" hidden="1" customHeight="1">
      <c r="C1756" s="337">
        <f t="shared" si="24"/>
        <v>41413</v>
      </c>
      <c r="H1756" s="81">
        <v>44718</v>
      </c>
      <c r="J1756" s="81">
        <v>44718</v>
      </c>
    </row>
    <row r="1757" spans="3:10" ht="15" hidden="1" customHeight="1">
      <c r="C1757" s="337">
        <f t="shared" si="24"/>
        <v>41414</v>
      </c>
      <c r="H1757" s="81">
        <v>44719</v>
      </c>
      <c r="J1757" s="81">
        <v>44719</v>
      </c>
    </row>
    <row r="1758" spans="3:10" ht="15" hidden="1" customHeight="1">
      <c r="C1758" s="337">
        <f t="shared" si="24"/>
        <v>41415</v>
      </c>
      <c r="H1758" s="81">
        <v>44720</v>
      </c>
      <c r="J1758" s="81">
        <v>44720</v>
      </c>
    </row>
    <row r="1759" spans="3:10" ht="15" hidden="1" customHeight="1">
      <c r="C1759" s="337">
        <f t="shared" si="24"/>
        <v>41416</v>
      </c>
      <c r="H1759" s="81">
        <v>44721</v>
      </c>
      <c r="J1759" s="81">
        <v>44721</v>
      </c>
    </row>
    <row r="1760" spans="3:10" ht="15" hidden="1" customHeight="1">
      <c r="C1760" s="337">
        <f t="shared" ref="C1760:C1823" si="25">+C1759+1</f>
        <v>41417</v>
      </c>
      <c r="H1760" s="81">
        <v>44722</v>
      </c>
      <c r="J1760" s="81">
        <v>44722</v>
      </c>
    </row>
    <row r="1761" spans="3:10" ht="15" hidden="1" customHeight="1">
      <c r="C1761" s="337">
        <f t="shared" si="25"/>
        <v>41418</v>
      </c>
      <c r="H1761" s="81">
        <v>44723</v>
      </c>
      <c r="J1761" s="81">
        <v>44723</v>
      </c>
    </row>
    <row r="1762" spans="3:10" ht="15" hidden="1" customHeight="1">
      <c r="C1762" s="337">
        <f t="shared" si="25"/>
        <v>41419</v>
      </c>
      <c r="H1762" s="81">
        <v>44724</v>
      </c>
      <c r="J1762" s="81">
        <v>44724</v>
      </c>
    </row>
    <row r="1763" spans="3:10" ht="15" hidden="1" customHeight="1">
      <c r="C1763" s="337">
        <f t="shared" si="25"/>
        <v>41420</v>
      </c>
      <c r="H1763" s="81">
        <v>44725</v>
      </c>
      <c r="J1763" s="81">
        <v>44725</v>
      </c>
    </row>
    <row r="1764" spans="3:10" ht="15" hidden="1" customHeight="1">
      <c r="C1764" s="337">
        <f t="shared" si="25"/>
        <v>41421</v>
      </c>
      <c r="H1764" s="81">
        <v>44726</v>
      </c>
      <c r="J1764" s="81">
        <v>44726</v>
      </c>
    </row>
    <row r="1765" spans="3:10" ht="15" hidden="1" customHeight="1">
      <c r="C1765" s="337">
        <f t="shared" si="25"/>
        <v>41422</v>
      </c>
      <c r="H1765" s="81">
        <v>44727</v>
      </c>
      <c r="J1765" s="81">
        <v>44727</v>
      </c>
    </row>
    <row r="1766" spans="3:10" ht="15" hidden="1" customHeight="1">
      <c r="C1766" s="337">
        <f t="shared" si="25"/>
        <v>41423</v>
      </c>
      <c r="H1766" s="81">
        <v>44728</v>
      </c>
      <c r="J1766" s="81">
        <v>44728</v>
      </c>
    </row>
    <row r="1767" spans="3:10" ht="15" hidden="1" customHeight="1">
      <c r="C1767" s="337">
        <f t="shared" si="25"/>
        <v>41424</v>
      </c>
      <c r="H1767" s="81">
        <v>44729</v>
      </c>
      <c r="J1767" s="81">
        <v>44729</v>
      </c>
    </row>
    <row r="1768" spans="3:10" ht="15" hidden="1" customHeight="1">
      <c r="C1768" s="337">
        <f t="shared" si="25"/>
        <v>41425</v>
      </c>
      <c r="H1768" s="81">
        <v>44730</v>
      </c>
      <c r="J1768" s="81">
        <v>44730</v>
      </c>
    </row>
    <row r="1769" spans="3:10" ht="15" hidden="1" customHeight="1">
      <c r="C1769" s="337">
        <f t="shared" si="25"/>
        <v>41426</v>
      </c>
      <c r="H1769" s="81">
        <v>44731</v>
      </c>
      <c r="J1769" s="81">
        <v>44731</v>
      </c>
    </row>
    <row r="1770" spans="3:10" ht="15" hidden="1" customHeight="1">
      <c r="C1770" s="337">
        <f t="shared" si="25"/>
        <v>41427</v>
      </c>
      <c r="H1770" s="81">
        <v>44732</v>
      </c>
      <c r="J1770" s="81">
        <v>44732</v>
      </c>
    </row>
    <row r="1771" spans="3:10" ht="15" hidden="1" customHeight="1">
      <c r="C1771" s="337">
        <f t="shared" si="25"/>
        <v>41428</v>
      </c>
      <c r="H1771" s="81">
        <v>44733</v>
      </c>
      <c r="J1771" s="81">
        <v>44733</v>
      </c>
    </row>
    <row r="1772" spans="3:10" ht="15" hidden="1" customHeight="1">
      <c r="C1772" s="337">
        <f t="shared" si="25"/>
        <v>41429</v>
      </c>
      <c r="H1772" s="81">
        <v>44734</v>
      </c>
      <c r="J1772" s="81">
        <v>44734</v>
      </c>
    </row>
    <row r="1773" spans="3:10" ht="15" hidden="1" customHeight="1">
      <c r="C1773" s="337">
        <f t="shared" si="25"/>
        <v>41430</v>
      </c>
      <c r="H1773" s="81">
        <v>44735</v>
      </c>
      <c r="J1773" s="81">
        <v>44735</v>
      </c>
    </row>
    <row r="1774" spans="3:10" ht="15" hidden="1" customHeight="1">
      <c r="C1774" s="337">
        <f t="shared" si="25"/>
        <v>41431</v>
      </c>
      <c r="H1774" s="81">
        <v>44736</v>
      </c>
      <c r="J1774" s="81">
        <v>44736</v>
      </c>
    </row>
    <row r="1775" spans="3:10" ht="15" hidden="1" customHeight="1">
      <c r="C1775" s="337">
        <f t="shared" si="25"/>
        <v>41432</v>
      </c>
      <c r="H1775" s="81">
        <v>44737</v>
      </c>
      <c r="J1775" s="81">
        <v>44737</v>
      </c>
    </row>
    <row r="1776" spans="3:10" ht="15" hidden="1" customHeight="1">
      <c r="C1776" s="337">
        <f t="shared" si="25"/>
        <v>41433</v>
      </c>
      <c r="H1776" s="81">
        <v>44738</v>
      </c>
      <c r="J1776" s="81">
        <v>44738</v>
      </c>
    </row>
    <row r="1777" spans="3:10" ht="15" hidden="1" customHeight="1">
      <c r="C1777" s="337">
        <f t="shared" si="25"/>
        <v>41434</v>
      </c>
      <c r="H1777" s="81">
        <v>44739</v>
      </c>
      <c r="J1777" s="81">
        <v>44739</v>
      </c>
    </row>
    <row r="1778" spans="3:10" ht="15" hidden="1" customHeight="1">
      <c r="C1778" s="337">
        <f t="shared" si="25"/>
        <v>41435</v>
      </c>
      <c r="H1778" s="81">
        <v>44740</v>
      </c>
      <c r="J1778" s="81">
        <v>44740</v>
      </c>
    </row>
    <row r="1779" spans="3:10" ht="15" hidden="1" customHeight="1">
      <c r="C1779" s="337">
        <f t="shared" si="25"/>
        <v>41436</v>
      </c>
      <c r="H1779" s="81">
        <v>44741</v>
      </c>
      <c r="J1779" s="81">
        <v>44741</v>
      </c>
    </row>
    <row r="1780" spans="3:10" ht="15" hidden="1" customHeight="1">
      <c r="C1780" s="337">
        <f t="shared" si="25"/>
        <v>41437</v>
      </c>
      <c r="H1780" s="81">
        <v>44742</v>
      </c>
      <c r="J1780" s="81">
        <v>44742</v>
      </c>
    </row>
    <row r="1781" spans="3:10" ht="15" hidden="1" customHeight="1">
      <c r="C1781" s="337">
        <f t="shared" si="25"/>
        <v>41438</v>
      </c>
      <c r="H1781" s="81">
        <v>44743</v>
      </c>
      <c r="J1781" s="81">
        <v>44743</v>
      </c>
    </row>
    <row r="1782" spans="3:10" ht="15" hidden="1" customHeight="1">
      <c r="C1782" s="337">
        <f t="shared" si="25"/>
        <v>41439</v>
      </c>
      <c r="H1782" s="81">
        <v>44744</v>
      </c>
      <c r="J1782" s="81">
        <v>44744</v>
      </c>
    </row>
    <row r="1783" spans="3:10" ht="15" hidden="1" customHeight="1">
      <c r="C1783" s="337">
        <f t="shared" si="25"/>
        <v>41440</v>
      </c>
      <c r="H1783" s="81">
        <v>44745</v>
      </c>
      <c r="J1783" s="81">
        <v>44745</v>
      </c>
    </row>
    <row r="1784" spans="3:10" ht="15" hidden="1" customHeight="1">
      <c r="C1784" s="337">
        <f t="shared" si="25"/>
        <v>41441</v>
      </c>
      <c r="H1784" s="81">
        <v>44746</v>
      </c>
      <c r="J1784" s="81">
        <v>44746</v>
      </c>
    </row>
    <row r="1785" spans="3:10" ht="15" hidden="1" customHeight="1">
      <c r="C1785" s="337">
        <f t="shared" si="25"/>
        <v>41442</v>
      </c>
      <c r="H1785" s="81">
        <v>44747</v>
      </c>
      <c r="J1785" s="81">
        <v>44747</v>
      </c>
    </row>
    <row r="1786" spans="3:10" ht="15" hidden="1" customHeight="1">
      <c r="C1786" s="337">
        <f t="shared" si="25"/>
        <v>41443</v>
      </c>
      <c r="H1786" s="81">
        <v>44748</v>
      </c>
      <c r="J1786" s="81">
        <v>44748</v>
      </c>
    </row>
    <row r="1787" spans="3:10" ht="15" hidden="1" customHeight="1">
      <c r="C1787" s="337">
        <f t="shared" si="25"/>
        <v>41444</v>
      </c>
      <c r="H1787" s="81">
        <v>44749</v>
      </c>
      <c r="J1787" s="81">
        <v>44749</v>
      </c>
    </row>
    <row r="1788" spans="3:10" ht="15" hidden="1" customHeight="1">
      <c r="C1788" s="337">
        <f t="shared" si="25"/>
        <v>41445</v>
      </c>
      <c r="H1788" s="81">
        <v>44750</v>
      </c>
      <c r="J1788" s="81">
        <v>44750</v>
      </c>
    </row>
    <row r="1789" spans="3:10" ht="15" hidden="1" customHeight="1">
      <c r="C1789" s="337">
        <f t="shared" si="25"/>
        <v>41446</v>
      </c>
      <c r="H1789" s="81">
        <v>44751</v>
      </c>
      <c r="J1789" s="81">
        <v>44751</v>
      </c>
    </row>
    <row r="1790" spans="3:10" ht="15" hidden="1" customHeight="1">
      <c r="C1790" s="337">
        <f t="shared" si="25"/>
        <v>41447</v>
      </c>
      <c r="H1790" s="81">
        <v>44752</v>
      </c>
      <c r="J1790" s="81">
        <v>44752</v>
      </c>
    </row>
    <row r="1791" spans="3:10" ht="15" hidden="1" customHeight="1">
      <c r="C1791" s="337">
        <f t="shared" si="25"/>
        <v>41448</v>
      </c>
      <c r="H1791" s="81">
        <v>44753</v>
      </c>
      <c r="J1791" s="81">
        <v>44753</v>
      </c>
    </row>
    <row r="1792" spans="3:10" ht="15" hidden="1" customHeight="1">
      <c r="C1792" s="337">
        <f t="shared" si="25"/>
        <v>41449</v>
      </c>
      <c r="H1792" s="81">
        <v>44754</v>
      </c>
      <c r="J1792" s="81">
        <v>44754</v>
      </c>
    </row>
    <row r="1793" spans="3:10" ht="15" hidden="1" customHeight="1">
      <c r="C1793" s="337">
        <f t="shared" si="25"/>
        <v>41450</v>
      </c>
      <c r="H1793" s="81">
        <v>44755</v>
      </c>
      <c r="J1793" s="81">
        <v>44755</v>
      </c>
    </row>
    <row r="1794" spans="3:10" ht="15" hidden="1" customHeight="1">
      <c r="C1794" s="337">
        <f t="shared" si="25"/>
        <v>41451</v>
      </c>
      <c r="H1794" s="81">
        <v>44756</v>
      </c>
      <c r="J1794" s="81">
        <v>44756</v>
      </c>
    </row>
    <row r="1795" spans="3:10" ht="15" hidden="1" customHeight="1">
      <c r="C1795" s="337">
        <f t="shared" si="25"/>
        <v>41452</v>
      </c>
      <c r="H1795" s="81">
        <v>44757</v>
      </c>
      <c r="J1795" s="81">
        <v>44757</v>
      </c>
    </row>
    <row r="1796" spans="3:10" ht="15" hidden="1" customHeight="1">
      <c r="C1796" s="337">
        <f t="shared" si="25"/>
        <v>41453</v>
      </c>
      <c r="H1796" s="81">
        <v>44758</v>
      </c>
      <c r="J1796" s="81">
        <v>44758</v>
      </c>
    </row>
    <row r="1797" spans="3:10" ht="15" hidden="1" customHeight="1">
      <c r="C1797" s="337">
        <f t="shared" si="25"/>
        <v>41454</v>
      </c>
      <c r="H1797" s="81">
        <v>44759</v>
      </c>
      <c r="J1797" s="81">
        <v>44759</v>
      </c>
    </row>
    <row r="1798" spans="3:10" ht="15" hidden="1" customHeight="1">
      <c r="C1798" s="337">
        <f t="shared" si="25"/>
        <v>41455</v>
      </c>
      <c r="H1798" s="81">
        <v>44760</v>
      </c>
      <c r="J1798" s="81">
        <v>44760</v>
      </c>
    </row>
    <row r="1799" spans="3:10" ht="15" hidden="1" customHeight="1">
      <c r="C1799" s="337">
        <f t="shared" si="25"/>
        <v>41456</v>
      </c>
      <c r="H1799" s="81">
        <v>44761</v>
      </c>
      <c r="J1799" s="81">
        <v>44761</v>
      </c>
    </row>
    <row r="1800" spans="3:10" ht="15" hidden="1" customHeight="1">
      <c r="C1800" s="337">
        <f t="shared" si="25"/>
        <v>41457</v>
      </c>
      <c r="H1800" s="81">
        <v>44762</v>
      </c>
      <c r="J1800" s="81">
        <v>44762</v>
      </c>
    </row>
    <row r="1801" spans="3:10" ht="15" hidden="1" customHeight="1">
      <c r="C1801" s="337">
        <f t="shared" si="25"/>
        <v>41458</v>
      </c>
      <c r="H1801" s="81">
        <v>44763</v>
      </c>
      <c r="J1801" s="81">
        <v>44763</v>
      </c>
    </row>
    <row r="1802" spans="3:10" ht="15" hidden="1" customHeight="1">
      <c r="C1802" s="337">
        <f t="shared" si="25"/>
        <v>41459</v>
      </c>
      <c r="H1802" s="81">
        <v>44764</v>
      </c>
      <c r="J1802" s="81">
        <v>44764</v>
      </c>
    </row>
    <row r="1803" spans="3:10" ht="15" hidden="1" customHeight="1">
      <c r="C1803" s="337">
        <f t="shared" si="25"/>
        <v>41460</v>
      </c>
      <c r="H1803" s="81">
        <v>44765</v>
      </c>
      <c r="J1803" s="81">
        <v>44765</v>
      </c>
    </row>
    <row r="1804" spans="3:10" ht="15" hidden="1" customHeight="1">
      <c r="C1804" s="337">
        <f t="shared" si="25"/>
        <v>41461</v>
      </c>
      <c r="H1804" s="81">
        <v>44766</v>
      </c>
      <c r="J1804" s="81">
        <v>44766</v>
      </c>
    </row>
    <row r="1805" spans="3:10" ht="15" hidden="1" customHeight="1">
      <c r="C1805" s="337">
        <f t="shared" si="25"/>
        <v>41462</v>
      </c>
      <c r="H1805" s="81">
        <v>44767</v>
      </c>
      <c r="J1805" s="81">
        <v>44767</v>
      </c>
    </row>
    <row r="1806" spans="3:10" ht="15" hidden="1" customHeight="1">
      <c r="C1806" s="337">
        <f t="shared" si="25"/>
        <v>41463</v>
      </c>
      <c r="H1806" s="81">
        <v>44768</v>
      </c>
      <c r="J1806" s="81">
        <v>44768</v>
      </c>
    </row>
    <row r="1807" spans="3:10" ht="15" hidden="1" customHeight="1">
      <c r="C1807" s="337">
        <f t="shared" si="25"/>
        <v>41464</v>
      </c>
      <c r="H1807" s="81">
        <v>44769</v>
      </c>
      <c r="J1807" s="81">
        <v>44769</v>
      </c>
    </row>
    <row r="1808" spans="3:10" ht="15" hidden="1" customHeight="1">
      <c r="C1808" s="337">
        <f t="shared" si="25"/>
        <v>41465</v>
      </c>
      <c r="H1808" s="81">
        <v>44770</v>
      </c>
      <c r="J1808" s="81">
        <v>44770</v>
      </c>
    </row>
    <row r="1809" spans="3:10" ht="15" hidden="1" customHeight="1">
      <c r="C1809" s="337">
        <f t="shared" si="25"/>
        <v>41466</v>
      </c>
      <c r="H1809" s="81">
        <v>44771</v>
      </c>
      <c r="J1809" s="81">
        <v>44771</v>
      </c>
    </row>
    <row r="1810" spans="3:10" ht="15" hidden="1" customHeight="1">
      <c r="C1810" s="337">
        <f t="shared" si="25"/>
        <v>41467</v>
      </c>
      <c r="H1810" s="81">
        <v>44772</v>
      </c>
      <c r="J1810" s="81">
        <v>44772</v>
      </c>
    </row>
    <row r="1811" spans="3:10" ht="15" hidden="1" customHeight="1">
      <c r="C1811" s="337">
        <f t="shared" si="25"/>
        <v>41468</v>
      </c>
      <c r="H1811" s="81">
        <v>44773</v>
      </c>
      <c r="J1811" s="81">
        <v>44773</v>
      </c>
    </row>
    <row r="1812" spans="3:10" ht="15" hidden="1" customHeight="1">
      <c r="C1812" s="337">
        <f t="shared" si="25"/>
        <v>41469</v>
      </c>
      <c r="H1812" s="81">
        <v>44774</v>
      </c>
      <c r="J1812" s="81">
        <v>44774</v>
      </c>
    </row>
    <row r="1813" spans="3:10" ht="15" hidden="1" customHeight="1">
      <c r="C1813" s="337">
        <f t="shared" si="25"/>
        <v>41470</v>
      </c>
      <c r="H1813" s="81">
        <v>44775</v>
      </c>
      <c r="J1813" s="81">
        <v>44775</v>
      </c>
    </row>
    <row r="1814" spans="3:10" ht="15" hidden="1" customHeight="1">
      <c r="C1814" s="337">
        <f t="shared" si="25"/>
        <v>41471</v>
      </c>
      <c r="H1814" s="81">
        <v>44776</v>
      </c>
      <c r="J1814" s="81">
        <v>44776</v>
      </c>
    </row>
    <row r="1815" spans="3:10" ht="15" hidden="1" customHeight="1">
      <c r="C1815" s="337">
        <f t="shared" si="25"/>
        <v>41472</v>
      </c>
      <c r="H1815" s="81">
        <v>44777</v>
      </c>
      <c r="J1815" s="81">
        <v>44777</v>
      </c>
    </row>
    <row r="1816" spans="3:10" ht="15" hidden="1" customHeight="1">
      <c r="C1816" s="337">
        <f t="shared" si="25"/>
        <v>41473</v>
      </c>
      <c r="H1816" s="81">
        <v>44778</v>
      </c>
      <c r="J1816" s="81">
        <v>44778</v>
      </c>
    </row>
    <row r="1817" spans="3:10" ht="15" hidden="1" customHeight="1">
      <c r="C1817" s="337">
        <f t="shared" si="25"/>
        <v>41474</v>
      </c>
      <c r="H1817" s="81">
        <v>44779</v>
      </c>
      <c r="J1817" s="81">
        <v>44779</v>
      </c>
    </row>
    <row r="1818" spans="3:10" ht="15" hidden="1" customHeight="1">
      <c r="C1818" s="337">
        <f t="shared" si="25"/>
        <v>41475</v>
      </c>
      <c r="H1818" s="81">
        <v>44780</v>
      </c>
      <c r="J1818" s="81">
        <v>44780</v>
      </c>
    </row>
    <row r="1819" spans="3:10" ht="15" hidden="1" customHeight="1">
      <c r="C1819" s="337">
        <f t="shared" si="25"/>
        <v>41476</v>
      </c>
      <c r="H1819" s="81">
        <v>44781</v>
      </c>
      <c r="J1819" s="81">
        <v>44781</v>
      </c>
    </row>
    <row r="1820" spans="3:10" ht="15" hidden="1" customHeight="1">
      <c r="C1820" s="337">
        <f t="shared" si="25"/>
        <v>41477</v>
      </c>
      <c r="H1820" s="81">
        <v>44782</v>
      </c>
      <c r="J1820" s="81">
        <v>44782</v>
      </c>
    </row>
    <row r="1821" spans="3:10" ht="15" hidden="1" customHeight="1">
      <c r="C1821" s="337">
        <f t="shared" si="25"/>
        <v>41478</v>
      </c>
      <c r="H1821" s="81">
        <v>44783</v>
      </c>
      <c r="J1821" s="81">
        <v>44783</v>
      </c>
    </row>
    <row r="1822" spans="3:10" ht="15" hidden="1" customHeight="1">
      <c r="C1822" s="337">
        <f t="shared" si="25"/>
        <v>41479</v>
      </c>
      <c r="H1822" s="81">
        <v>44784</v>
      </c>
      <c r="J1822" s="81">
        <v>44784</v>
      </c>
    </row>
    <row r="1823" spans="3:10" ht="15" hidden="1" customHeight="1">
      <c r="C1823" s="337">
        <f t="shared" si="25"/>
        <v>41480</v>
      </c>
      <c r="H1823" s="81">
        <v>44785</v>
      </c>
      <c r="J1823" s="81">
        <v>44785</v>
      </c>
    </row>
    <row r="1824" spans="3:10" ht="15" hidden="1" customHeight="1">
      <c r="C1824" s="337">
        <f t="shared" ref="C1824:C1887" si="26">+C1823+1</f>
        <v>41481</v>
      </c>
      <c r="H1824" s="81">
        <v>44786</v>
      </c>
      <c r="J1824" s="81">
        <v>44786</v>
      </c>
    </row>
    <row r="1825" spans="3:10" ht="15" hidden="1" customHeight="1">
      <c r="C1825" s="337">
        <f t="shared" si="26"/>
        <v>41482</v>
      </c>
      <c r="H1825" s="81">
        <v>44787</v>
      </c>
      <c r="J1825" s="81">
        <v>44787</v>
      </c>
    </row>
    <row r="1826" spans="3:10" ht="15" hidden="1" customHeight="1">
      <c r="C1826" s="337">
        <f t="shared" si="26"/>
        <v>41483</v>
      </c>
      <c r="H1826" s="81">
        <v>44788</v>
      </c>
      <c r="J1826" s="81">
        <v>44788</v>
      </c>
    </row>
    <row r="1827" spans="3:10" ht="15" hidden="1" customHeight="1">
      <c r="C1827" s="337">
        <f t="shared" si="26"/>
        <v>41484</v>
      </c>
      <c r="H1827" s="81">
        <v>44789</v>
      </c>
      <c r="J1827" s="81">
        <v>44789</v>
      </c>
    </row>
    <row r="1828" spans="3:10" ht="15" hidden="1" customHeight="1">
      <c r="C1828" s="337">
        <f t="shared" si="26"/>
        <v>41485</v>
      </c>
      <c r="H1828" s="81">
        <v>44790</v>
      </c>
      <c r="J1828" s="81">
        <v>44790</v>
      </c>
    </row>
    <row r="1829" spans="3:10" ht="15" hidden="1" customHeight="1">
      <c r="C1829" s="337">
        <f t="shared" si="26"/>
        <v>41486</v>
      </c>
      <c r="H1829" s="81">
        <v>44791</v>
      </c>
      <c r="J1829" s="81">
        <v>44791</v>
      </c>
    </row>
    <row r="1830" spans="3:10" ht="15" hidden="1" customHeight="1">
      <c r="C1830" s="337">
        <f t="shared" si="26"/>
        <v>41487</v>
      </c>
      <c r="H1830" s="81">
        <v>44792</v>
      </c>
      <c r="J1830" s="81">
        <v>44792</v>
      </c>
    </row>
    <row r="1831" spans="3:10" ht="15" hidden="1" customHeight="1">
      <c r="C1831" s="337">
        <f t="shared" si="26"/>
        <v>41488</v>
      </c>
      <c r="H1831" s="81">
        <v>44793</v>
      </c>
      <c r="J1831" s="81">
        <v>44793</v>
      </c>
    </row>
    <row r="1832" spans="3:10" ht="15" hidden="1" customHeight="1">
      <c r="C1832" s="337">
        <f t="shared" si="26"/>
        <v>41489</v>
      </c>
      <c r="H1832" s="81">
        <v>44794</v>
      </c>
      <c r="J1832" s="81">
        <v>44794</v>
      </c>
    </row>
    <row r="1833" spans="3:10" ht="15" hidden="1" customHeight="1">
      <c r="C1833" s="337">
        <f t="shared" si="26"/>
        <v>41490</v>
      </c>
      <c r="H1833" s="81">
        <v>44795</v>
      </c>
      <c r="J1833" s="81">
        <v>44795</v>
      </c>
    </row>
    <row r="1834" spans="3:10" ht="15" hidden="1" customHeight="1">
      <c r="C1834" s="337">
        <f t="shared" si="26"/>
        <v>41491</v>
      </c>
      <c r="H1834" s="81">
        <v>44796</v>
      </c>
      <c r="J1834" s="81">
        <v>44796</v>
      </c>
    </row>
    <row r="1835" spans="3:10" ht="15" hidden="1" customHeight="1">
      <c r="C1835" s="337">
        <f t="shared" si="26"/>
        <v>41492</v>
      </c>
      <c r="H1835" s="81">
        <v>44797</v>
      </c>
      <c r="J1835" s="81">
        <v>44797</v>
      </c>
    </row>
    <row r="1836" spans="3:10" ht="15" hidden="1" customHeight="1">
      <c r="C1836" s="337">
        <f t="shared" si="26"/>
        <v>41493</v>
      </c>
      <c r="H1836" s="81">
        <v>44798</v>
      </c>
      <c r="J1836" s="81">
        <v>44798</v>
      </c>
    </row>
    <row r="1837" spans="3:10" ht="15" hidden="1" customHeight="1">
      <c r="C1837" s="337">
        <f t="shared" si="26"/>
        <v>41494</v>
      </c>
      <c r="H1837" s="81">
        <v>44799</v>
      </c>
      <c r="J1837" s="81">
        <v>44799</v>
      </c>
    </row>
    <row r="1838" spans="3:10" ht="15" hidden="1" customHeight="1">
      <c r="C1838" s="337">
        <f t="shared" si="26"/>
        <v>41495</v>
      </c>
      <c r="H1838" s="81">
        <v>44800</v>
      </c>
      <c r="J1838" s="81">
        <v>44800</v>
      </c>
    </row>
    <row r="1839" spans="3:10" ht="15" hidden="1" customHeight="1">
      <c r="C1839" s="337">
        <f t="shared" si="26"/>
        <v>41496</v>
      </c>
      <c r="H1839" s="81">
        <v>44801</v>
      </c>
      <c r="J1839" s="81">
        <v>44801</v>
      </c>
    </row>
    <row r="1840" spans="3:10" ht="15" hidden="1" customHeight="1">
      <c r="C1840" s="337">
        <f t="shared" si="26"/>
        <v>41497</v>
      </c>
      <c r="H1840" s="81">
        <v>44802</v>
      </c>
      <c r="J1840" s="81">
        <v>44802</v>
      </c>
    </row>
    <row r="1841" spans="3:10" ht="15" hidden="1" customHeight="1">
      <c r="C1841" s="337">
        <f t="shared" si="26"/>
        <v>41498</v>
      </c>
      <c r="H1841" s="81">
        <v>44803</v>
      </c>
      <c r="J1841" s="81">
        <v>44803</v>
      </c>
    </row>
    <row r="1842" spans="3:10" ht="15" hidden="1" customHeight="1">
      <c r="C1842" s="337">
        <f t="shared" si="26"/>
        <v>41499</v>
      </c>
      <c r="H1842" s="81">
        <v>44804</v>
      </c>
      <c r="J1842" s="81">
        <v>44804</v>
      </c>
    </row>
    <row r="1843" spans="3:10" ht="15" hidden="1" customHeight="1">
      <c r="C1843" s="337">
        <f t="shared" si="26"/>
        <v>41500</v>
      </c>
      <c r="H1843" s="81">
        <v>44805</v>
      </c>
      <c r="J1843" s="81">
        <v>44805</v>
      </c>
    </row>
    <row r="1844" spans="3:10" ht="15" hidden="1" customHeight="1">
      <c r="C1844" s="337">
        <f t="shared" si="26"/>
        <v>41501</v>
      </c>
      <c r="H1844" s="81">
        <v>44806</v>
      </c>
      <c r="J1844" s="81">
        <v>44806</v>
      </c>
    </row>
    <row r="1845" spans="3:10" ht="15" hidden="1" customHeight="1">
      <c r="C1845" s="337">
        <f t="shared" si="26"/>
        <v>41502</v>
      </c>
      <c r="H1845" s="81">
        <v>44807</v>
      </c>
      <c r="J1845" s="81">
        <v>44807</v>
      </c>
    </row>
    <row r="1846" spans="3:10" ht="15" hidden="1" customHeight="1">
      <c r="C1846" s="337">
        <f t="shared" si="26"/>
        <v>41503</v>
      </c>
      <c r="H1846" s="81">
        <v>44808</v>
      </c>
      <c r="J1846" s="81">
        <v>44808</v>
      </c>
    </row>
    <row r="1847" spans="3:10" ht="15" hidden="1" customHeight="1">
      <c r="C1847" s="337">
        <f t="shared" si="26"/>
        <v>41504</v>
      </c>
      <c r="H1847" s="81">
        <v>44809</v>
      </c>
      <c r="J1847" s="81">
        <v>44809</v>
      </c>
    </row>
    <row r="1848" spans="3:10" ht="15" hidden="1" customHeight="1">
      <c r="C1848" s="337">
        <f t="shared" si="26"/>
        <v>41505</v>
      </c>
      <c r="H1848" s="81">
        <v>44810</v>
      </c>
      <c r="J1848" s="81">
        <v>44810</v>
      </c>
    </row>
    <row r="1849" spans="3:10" ht="15" hidden="1" customHeight="1">
      <c r="C1849" s="337">
        <f t="shared" si="26"/>
        <v>41506</v>
      </c>
      <c r="H1849" s="81">
        <v>44811</v>
      </c>
      <c r="J1849" s="81">
        <v>44811</v>
      </c>
    </row>
    <row r="1850" spans="3:10" ht="15" hidden="1" customHeight="1">
      <c r="C1850" s="337">
        <f t="shared" si="26"/>
        <v>41507</v>
      </c>
      <c r="H1850" s="81">
        <v>44812</v>
      </c>
      <c r="J1850" s="81">
        <v>44812</v>
      </c>
    </row>
    <row r="1851" spans="3:10" ht="15" hidden="1" customHeight="1">
      <c r="C1851" s="337">
        <f t="shared" si="26"/>
        <v>41508</v>
      </c>
      <c r="H1851" s="81">
        <v>44813</v>
      </c>
      <c r="J1851" s="81">
        <v>44813</v>
      </c>
    </row>
    <row r="1852" spans="3:10" ht="15" hidden="1" customHeight="1">
      <c r="C1852" s="337">
        <f t="shared" si="26"/>
        <v>41509</v>
      </c>
      <c r="H1852" s="81">
        <v>44814</v>
      </c>
      <c r="J1852" s="81">
        <v>44814</v>
      </c>
    </row>
    <row r="1853" spans="3:10" ht="15" hidden="1" customHeight="1">
      <c r="C1853" s="337">
        <f t="shared" si="26"/>
        <v>41510</v>
      </c>
      <c r="H1853" s="81">
        <v>44815</v>
      </c>
      <c r="J1853" s="81">
        <v>44815</v>
      </c>
    </row>
    <row r="1854" spans="3:10" ht="15" hidden="1" customHeight="1">
      <c r="C1854" s="337">
        <f t="shared" si="26"/>
        <v>41511</v>
      </c>
      <c r="H1854" s="81">
        <v>44816</v>
      </c>
      <c r="J1854" s="81">
        <v>44816</v>
      </c>
    </row>
    <row r="1855" spans="3:10" ht="15" hidden="1" customHeight="1">
      <c r="C1855" s="337">
        <f t="shared" si="26"/>
        <v>41512</v>
      </c>
      <c r="H1855" s="81">
        <v>44817</v>
      </c>
      <c r="J1855" s="81">
        <v>44817</v>
      </c>
    </row>
    <row r="1856" spans="3:10" ht="15" hidden="1" customHeight="1">
      <c r="C1856" s="337">
        <f t="shared" si="26"/>
        <v>41513</v>
      </c>
      <c r="H1856" s="81">
        <v>44818</v>
      </c>
      <c r="J1856" s="81">
        <v>44818</v>
      </c>
    </row>
    <row r="1857" spans="3:10" ht="15" hidden="1" customHeight="1">
      <c r="C1857" s="337">
        <f t="shared" si="26"/>
        <v>41514</v>
      </c>
      <c r="H1857" s="81">
        <v>44819</v>
      </c>
      <c r="J1857" s="81">
        <v>44819</v>
      </c>
    </row>
    <row r="1858" spans="3:10" ht="15" hidden="1" customHeight="1">
      <c r="C1858" s="337">
        <f t="shared" si="26"/>
        <v>41515</v>
      </c>
      <c r="H1858" s="81">
        <v>44820</v>
      </c>
      <c r="J1858" s="81">
        <v>44820</v>
      </c>
    </row>
    <row r="1859" spans="3:10" ht="15" hidden="1" customHeight="1">
      <c r="C1859" s="337">
        <f t="shared" si="26"/>
        <v>41516</v>
      </c>
      <c r="H1859" s="81">
        <v>44821</v>
      </c>
      <c r="J1859" s="81">
        <v>44821</v>
      </c>
    </row>
    <row r="1860" spans="3:10" ht="15" hidden="1" customHeight="1">
      <c r="C1860" s="337">
        <f t="shared" si="26"/>
        <v>41517</v>
      </c>
      <c r="H1860" s="81">
        <v>44822</v>
      </c>
      <c r="J1860" s="81">
        <v>44822</v>
      </c>
    </row>
    <row r="1861" spans="3:10" ht="15" hidden="1" customHeight="1">
      <c r="C1861" s="337">
        <f t="shared" si="26"/>
        <v>41518</v>
      </c>
      <c r="H1861" s="81">
        <v>44823</v>
      </c>
      <c r="J1861" s="81">
        <v>44823</v>
      </c>
    </row>
    <row r="1862" spans="3:10" ht="15" hidden="1" customHeight="1">
      <c r="C1862" s="337">
        <f t="shared" si="26"/>
        <v>41519</v>
      </c>
      <c r="H1862" s="81">
        <v>44824</v>
      </c>
      <c r="J1862" s="81">
        <v>44824</v>
      </c>
    </row>
    <row r="1863" spans="3:10" ht="15" hidden="1" customHeight="1">
      <c r="C1863" s="337">
        <f t="shared" si="26"/>
        <v>41520</v>
      </c>
      <c r="H1863" s="81">
        <v>44825</v>
      </c>
      <c r="J1863" s="81">
        <v>44825</v>
      </c>
    </row>
    <row r="1864" spans="3:10" ht="15" hidden="1" customHeight="1">
      <c r="C1864" s="337">
        <f t="shared" si="26"/>
        <v>41521</v>
      </c>
      <c r="H1864" s="81">
        <v>44826</v>
      </c>
      <c r="J1864" s="81">
        <v>44826</v>
      </c>
    </row>
    <row r="1865" spans="3:10" ht="15" hidden="1" customHeight="1">
      <c r="C1865" s="337">
        <f t="shared" si="26"/>
        <v>41522</v>
      </c>
      <c r="H1865" s="81">
        <v>44827</v>
      </c>
      <c r="J1865" s="81">
        <v>44827</v>
      </c>
    </row>
    <row r="1866" spans="3:10" ht="15" hidden="1" customHeight="1">
      <c r="C1866" s="337">
        <f t="shared" si="26"/>
        <v>41523</v>
      </c>
      <c r="H1866" s="81">
        <v>44828</v>
      </c>
      <c r="J1866" s="81">
        <v>44828</v>
      </c>
    </row>
    <row r="1867" spans="3:10" ht="15" hidden="1" customHeight="1">
      <c r="C1867" s="337">
        <f t="shared" si="26"/>
        <v>41524</v>
      </c>
      <c r="H1867" s="81">
        <v>44829</v>
      </c>
      <c r="J1867" s="81">
        <v>44829</v>
      </c>
    </row>
    <row r="1868" spans="3:10" ht="15" hidden="1" customHeight="1">
      <c r="C1868" s="337">
        <f t="shared" si="26"/>
        <v>41525</v>
      </c>
      <c r="H1868" s="81">
        <v>44830</v>
      </c>
      <c r="J1868" s="81">
        <v>44830</v>
      </c>
    </row>
    <row r="1869" spans="3:10" ht="15" hidden="1" customHeight="1">
      <c r="C1869" s="337">
        <f t="shared" si="26"/>
        <v>41526</v>
      </c>
      <c r="H1869" s="81">
        <v>44831</v>
      </c>
      <c r="J1869" s="81">
        <v>44831</v>
      </c>
    </row>
    <row r="1870" spans="3:10" ht="15" hidden="1" customHeight="1">
      <c r="C1870" s="337">
        <f t="shared" si="26"/>
        <v>41527</v>
      </c>
      <c r="H1870" s="81">
        <v>44832</v>
      </c>
      <c r="J1870" s="81">
        <v>44832</v>
      </c>
    </row>
    <row r="1871" spans="3:10" ht="15" hidden="1" customHeight="1">
      <c r="C1871" s="337">
        <f t="shared" si="26"/>
        <v>41528</v>
      </c>
      <c r="H1871" s="81">
        <v>44833</v>
      </c>
      <c r="J1871" s="81">
        <v>44833</v>
      </c>
    </row>
    <row r="1872" spans="3:10" ht="15" hidden="1" customHeight="1">
      <c r="C1872" s="337">
        <f t="shared" si="26"/>
        <v>41529</v>
      </c>
      <c r="H1872" s="81">
        <v>44834</v>
      </c>
      <c r="J1872" s="81">
        <v>44834</v>
      </c>
    </row>
    <row r="1873" spans="3:10" ht="15" hidden="1" customHeight="1">
      <c r="C1873" s="337">
        <f t="shared" si="26"/>
        <v>41530</v>
      </c>
      <c r="H1873" s="81">
        <v>44835</v>
      </c>
      <c r="J1873" s="81">
        <v>44835</v>
      </c>
    </row>
    <row r="1874" spans="3:10" ht="15" hidden="1" customHeight="1">
      <c r="C1874" s="337">
        <f t="shared" si="26"/>
        <v>41531</v>
      </c>
      <c r="H1874" s="81">
        <v>44836</v>
      </c>
      <c r="J1874" s="81">
        <v>44836</v>
      </c>
    </row>
    <row r="1875" spans="3:10" ht="15" hidden="1" customHeight="1">
      <c r="C1875" s="337">
        <f t="shared" si="26"/>
        <v>41532</v>
      </c>
      <c r="H1875" s="81">
        <v>44837</v>
      </c>
      <c r="J1875" s="81">
        <v>44837</v>
      </c>
    </row>
    <row r="1876" spans="3:10" ht="15" hidden="1" customHeight="1">
      <c r="C1876" s="337">
        <f t="shared" si="26"/>
        <v>41533</v>
      </c>
      <c r="H1876" s="81">
        <v>44838</v>
      </c>
      <c r="J1876" s="81">
        <v>44838</v>
      </c>
    </row>
    <row r="1877" spans="3:10" ht="15" hidden="1" customHeight="1">
      <c r="C1877" s="337">
        <f t="shared" si="26"/>
        <v>41534</v>
      </c>
      <c r="H1877" s="81">
        <v>44839</v>
      </c>
      <c r="J1877" s="81">
        <v>44839</v>
      </c>
    </row>
    <row r="1878" spans="3:10" ht="15" hidden="1" customHeight="1">
      <c r="C1878" s="337">
        <f t="shared" si="26"/>
        <v>41535</v>
      </c>
      <c r="H1878" s="81">
        <v>44840</v>
      </c>
      <c r="J1878" s="81">
        <v>44840</v>
      </c>
    </row>
    <row r="1879" spans="3:10" ht="15" hidden="1" customHeight="1">
      <c r="C1879" s="337">
        <f t="shared" si="26"/>
        <v>41536</v>
      </c>
      <c r="H1879" s="81">
        <v>44841</v>
      </c>
      <c r="J1879" s="81">
        <v>44841</v>
      </c>
    </row>
    <row r="1880" spans="3:10" ht="15" hidden="1" customHeight="1">
      <c r="C1880" s="337">
        <f t="shared" si="26"/>
        <v>41537</v>
      </c>
      <c r="H1880" s="81">
        <v>44842</v>
      </c>
      <c r="J1880" s="81">
        <v>44842</v>
      </c>
    </row>
    <row r="1881" spans="3:10" ht="15" hidden="1" customHeight="1">
      <c r="C1881" s="337">
        <f t="shared" si="26"/>
        <v>41538</v>
      </c>
      <c r="H1881" s="81">
        <v>44843</v>
      </c>
      <c r="J1881" s="81">
        <v>44843</v>
      </c>
    </row>
    <row r="1882" spans="3:10" ht="15" hidden="1" customHeight="1">
      <c r="C1882" s="337">
        <f t="shared" si="26"/>
        <v>41539</v>
      </c>
      <c r="H1882" s="81">
        <v>44844</v>
      </c>
      <c r="J1882" s="81">
        <v>44844</v>
      </c>
    </row>
    <row r="1883" spans="3:10" ht="15" hidden="1" customHeight="1">
      <c r="C1883" s="337">
        <f t="shared" si="26"/>
        <v>41540</v>
      </c>
      <c r="H1883" s="81">
        <v>44845</v>
      </c>
      <c r="J1883" s="81">
        <v>44845</v>
      </c>
    </row>
    <row r="1884" spans="3:10" ht="15" hidden="1" customHeight="1">
      <c r="C1884" s="337">
        <f t="shared" si="26"/>
        <v>41541</v>
      </c>
      <c r="H1884" s="81">
        <v>44846</v>
      </c>
      <c r="J1884" s="81">
        <v>44846</v>
      </c>
    </row>
    <row r="1885" spans="3:10" ht="15" hidden="1" customHeight="1">
      <c r="C1885" s="337">
        <f t="shared" si="26"/>
        <v>41542</v>
      </c>
      <c r="H1885" s="81">
        <v>44847</v>
      </c>
      <c r="J1885" s="81">
        <v>44847</v>
      </c>
    </row>
    <row r="1886" spans="3:10" ht="15" hidden="1" customHeight="1">
      <c r="C1886" s="337">
        <f t="shared" si="26"/>
        <v>41543</v>
      </c>
      <c r="H1886" s="81">
        <v>44848</v>
      </c>
      <c r="J1886" s="81">
        <v>44848</v>
      </c>
    </row>
    <row r="1887" spans="3:10" ht="15" hidden="1" customHeight="1">
      <c r="C1887" s="337">
        <f t="shared" si="26"/>
        <v>41544</v>
      </c>
      <c r="H1887" s="81">
        <v>44849</v>
      </c>
      <c r="J1887" s="81">
        <v>44849</v>
      </c>
    </row>
    <row r="1888" spans="3:10" ht="15" hidden="1" customHeight="1">
      <c r="C1888" s="337">
        <f t="shared" ref="C1888:C1951" si="27">+C1887+1</f>
        <v>41545</v>
      </c>
      <c r="H1888" s="81">
        <v>44850</v>
      </c>
      <c r="J1888" s="81">
        <v>44850</v>
      </c>
    </row>
    <row r="1889" spans="3:10" ht="15" hidden="1" customHeight="1">
      <c r="C1889" s="337">
        <f t="shared" si="27"/>
        <v>41546</v>
      </c>
      <c r="H1889" s="81">
        <v>44851</v>
      </c>
      <c r="J1889" s="81">
        <v>44851</v>
      </c>
    </row>
    <row r="1890" spans="3:10" ht="15" hidden="1" customHeight="1">
      <c r="C1890" s="337">
        <f t="shared" si="27"/>
        <v>41547</v>
      </c>
      <c r="H1890" s="81">
        <v>44852</v>
      </c>
      <c r="J1890" s="81">
        <v>44852</v>
      </c>
    </row>
    <row r="1891" spans="3:10" ht="15" hidden="1" customHeight="1">
      <c r="C1891" s="337">
        <f t="shared" si="27"/>
        <v>41548</v>
      </c>
      <c r="H1891" s="81">
        <v>44853</v>
      </c>
      <c r="J1891" s="81">
        <v>44853</v>
      </c>
    </row>
    <row r="1892" spans="3:10" ht="15" hidden="1" customHeight="1">
      <c r="C1892" s="337">
        <f t="shared" si="27"/>
        <v>41549</v>
      </c>
      <c r="H1892" s="81">
        <v>44854</v>
      </c>
      <c r="J1892" s="81">
        <v>44854</v>
      </c>
    </row>
    <row r="1893" spans="3:10" ht="15" hidden="1" customHeight="1">
      <c r="C1893" s="337">
        <f t="shared" si="27"/>
        <v>41550</v>
      </c>
      <c r="H1893" s="81">
        <v>44855</v>
      </c>
      <c r="J1893" s="81">
        <v>44855</v>
      </c>
    </row>
    <row r="1894" spans="3:10" ht="15" hidden="1" customHeight="1">
      <c r="C1894" s="337">
        <f t="shared" si="27"/>
        <v>41551</v>
      </c>
      <c r="H1894" s="81">
        <v>44856</v>
      </c>
      <c r="J1894" s="81">
        <v>44856</v>
      </c>
    </row>
    <row r="1895" spans="3:10" ht="15" hidden="1" customHeight="1">
      <c r="C1895" s="337">
        <f t="shared" si="27"/>
        <v>41552</v>
      </c>
      <c r="H1895" s="81">
        <v>44857</v>
      </c>
      <c r="J1895" s="81">
        <v>44857</v>
      </c>
    </row>
    <row r="1896" spans="3:10" ht="15" hidden="1" customHeight="1">
      <c r="C1896" s="337">
        <f t="shared" si="27"/>
        <v>41553</v>
      </c>
      <c r="H1896" s="81">
        <v>44858</v>
      </c>
      <c r="J1896" s="81">
        <v>44858</v>
      </c>
    </row>
    <row r="1897" spans="3:10" ht="15" hidden="1" customHeight="1">
      <c r="C1897" s="337">
        <f t="shared" si="27"/>
        <v>41554</v>
      </c>
      <c r="H1897" s="81">
        <v>44859</v>
      </c>
      <c r="J1897" s="81">
        <v>44859</v>
      </c>
    </row>
    <row r="1898" spans="3:10" ht="15" hidden="1" customHeight="1">
      <c r="C1898" s="337">
        <f t="shared" si="27"/>
        <v>41555</v>
      </c>
      <c r="H1898" s="81">
        <v>44860</v>
      </c>
      <c r="J1898" s="81">
        <v>44860</v>
      </c>
    </row>
    <row r="1899" spans="3:10" ht="15" hidden="1" customHeight="1">
      <c r="C1899" s="337">
        <f t="shared" si="27"/>
        <v>41556</v>
      </c>
      <c r="H1899" s="81">
        <v>44861</v>
      </c>
      <c r="J1899" s="81">
        <v>44861</v>
      </c>
    </row>
    <row r="1900" spans="3:10" ht="15" hidden="1" customHeight="1">
      <c r="C1900" s="337">
        <f t="shared" si="27"/>
        <v>41557</v>
      </c>
      <c r="H1900" s="81">
        <v>44862</v>
      </c>
      <c r="J1900" s="81">
        <v>44862</v>
      </c>
    </row>
    <row r="1901" spans="3:10" ht="15" hidden="1" customHeight="1">
      <c r="C1901" s="337">
        <f t="shared" si="27"/>
        <v>41558</v>
      </c>
      <c r="H1901" s="81">
        <v>44863</v>
      </c>
      <c r="J1901" s="81">
        <v>44863</v>
      </c>
    </row>
    <row r="1902" spans="3:10" ht="15" hidden="1" customHeight="1">
      <c r="C1902" s="337">
        <f t="shared" si="27"/>
        <v>41559</v>
      </c>
      <c r="H1902" s="81">
        <v>44864</v>
      </c>
      <c r="J1902" s="81">
        <v>44864</v>
      </c>
    </row>
    <row r="1903" spans="3:10" ht="15" hidden="1" customHeight="1">
      <c r="C1903" s="337">
        <f t="shared" si="27"/>
        <v>41560</v>
      </c>
      <c r="H1903" s="81">
        <v>44865</v>
      </c>
      <c r="J1903" s="81">
        <v>44865</v>
      </c>
    </row>
    <row r="1904" spans="3:10" ht="15" hidden="1" customHeight="1">
      <c r="C1904" s="337">
        <f t="shared" si="27"/>
        <v>41561</v>
      </c>
      <c r="H1904" s="81">
        <v>44866</v>
      </c>
      <c r="J1904" s="81">
        <v>44866</v>
      </c>
    </row>
    <row r="1905" spans="3:10" ht="15" hidden="1" customHeight="1">
      <c r="C1905" s="337">
        <f t="shared" si="27"/>
        <v>41562</v>
      </c>
      <c r="H1905" s="81">
        <v>44867</v>
      </c>
      <c r="J1905" s="81">
        <v>44867</v>
      </c>
    </row>
    <row r="1906" spans="3:10" ht="15" hidden="1" customHeight="1">
      <c r="C1906" s="337">
        <f t="shared" si="27"/>
        <v>41563</v>
      </c>
      <c r="H1906" s="81">
        <v>44868</v>
      </c>
      <c r="J1906" s="81">
        <v>44868</v>
      </c>
    </row>
    <row r="1907" spans="3:10" ht="15" hidden="1" customHeight="1">
      <c r="C1907" s="337">
        <f t="shared" si="27"/>
        <v>41564</v>
      </c>
      <c r="H1907" s="81">
        <v>44869</v>
      </c>
      <c r="J1907" s="81">
        <v>44869</v>
      </c>
    </row>
    <row r="1908" spans="3:10" ht="15" hidden="1" customHeight="1">
      <c r="C1908" s="337">
        <f t="shared" si="27"/>
        <v>41565</v>
      </c>
      <c r="H1908" s="81">
        <v>44870</v>
      </c>
      <c r="J1908" s="81">
        <v>44870</v>
      </c>
    </row>
    <row r="1909" spans="3:10" ht="15" hidden="1" customHeight="1">
      <c r="C1909" s="337">
        <f t="shared" si="27"/>
        <v>41566</v>
      </c>
      <c r="H1909" s="81">
        <v>44871</v>
      </c>
      <c r="J1909" s="81">
        <v>44871</v>
      </c>
    </row>
    <row r="1910" spans="3:10" ht="15" hidden="1" customHeight="1">
      <c r="C1910" s="337">
        <f t="shared" si="27"/>
        <v>41567</v>
      </c>
      <c r="H1910" s="81">
        <v>44872</v>
      </c>
      <c r="J1910" s="81">
        <v>44872</v>
      </c>
    </row>
    <row r="1911" spans="3:10" ht="15" hidden="1" customHeight="1">
      <c r="C1911" s="337">
        <f t="shared" si="27"/>
        <v>41568</v>
      </c>
      <c r="H1911" s="81">
        <v>44873</v>
      </c>
      <c r="J1911" s="81">
        <v>44873</v>
      </c>
    </row>
    <row r="1912" spans="3:10" ht="15" hidden="1" customHeight="1">
      <c r="C1912" s="337">
        <f t="shared" si="27"/>
        <v>41569</v>
      </c>
      <c r="H1912" s="81">
        <v>44874</v>
      </c>
      <c r="J1912" s="81">
        <v>44874</v>
      </c>
    </row>
    <row r="1913" spans="3:10" ht="15" hidden="1" customHeight="1">
      <c r="C1913" s="337">
        <f t="shared" si="27"/>
        <v>41570</v>
      </c>
      <c r="H1913" s="81">
        <v>44875</v>
      </c>
      <c r="J1913" s="81">
        <v>44875</v>
      </c>
    </row>
    <row r="1914" spans="3:10" ht="15" hidden="1" customHeight="1">
      <c r="C1914" s="337">
        <f t="shared" si="27"/>
        <v>41571</v>
      </c>
      <c r="H1914" s="81">
        <v>44876</v>
      </c>
      <c r="J1914" s="81">
        <v>44876</v>
      </c>
    </row>
    <row r="1915" spans="3:10" ht="15" hidden="1" customHeight="1">
      <c r="C1915" s="337">
        <f t="shared" si="27"/>
        <v>41572</v>
      </c>
      <c r="H1915" s="81">
        <v>44877</v>
      </c>
      <c r="J1915" s="81">
        <v>44877</v>
      </c>
    </row>
    <row r="1916" spans="3:10" ht="15" hidden="1" customHeight="1">
      <c r="C1916" s="337">
        <f t="shared" si="27"/>
        <v>41573</v>
      </c>
      <c r="H1916" s="81">
        <v>44878</v>
      </c>
      <c r="J1916" s="81">
        <v>44878</v>
      </c>
    </row>
    <row r="1917" spans="3:10" ht="15" hidden="1" customHeight="1">
      <c r="C1917" s="337">
        <f t="shared" si="27"/>
        <v>41574</v>
      </c>
      <c r="H1917" s="81">
        <v>44879</v>
      </c>
      <c r="J1917" s="81">
        <v>44879</v>
      </c>
    </row>
    <row r="1918" spans="3:10" ht="15" hidden="1" customHeight="1">
      <c r="C1918" s="337">
        <f t="shared" si="27"/>
        <v>41575</v>
      </c>
      <c r="H1918" s="81">
        <v>44880</v>
      </c>
      <c r="J1918" s="81">
        <v>44880</v>
      </c>
    </row>
    <row r="1919" spans="3:10" ht="15" hidden="1" customHeight="1">
      <c r="C1919" s="337">
        <f t="shared" si="27"/>
        <v>41576</v>
      </c>
      <c r="H1919" s="81">
        <v>44881</v>
      </c>
      <c r="J1919" s="81">
        <v>44881</v>
      </c>
    </row>
    <row r="1920" spans="3:10" ht="15" hidden="1" customHeight="1">
      <c r="C1920" s="337">
        <f t="shared" si="27"/>
        <v>41577</v>
      </c>
      <c r="H1920" s="81">
        <v>44882</v>
      </c>
      <c r="J1920" s="81">
        <v>44882</v>
      </c>
    </row>
    <row r="1921" spans="3:10" ht="15" hidden="1" customHeight="1">
      <c r="C1921" s="337">
        <f t="shared" si="27"/>
        <v>41578</v>
      </c>
      <c r="H1921" s="81">
        <v>44883</v>
      </c>
      <c r="J1921" s="81">
        <v>44883</v>
      </c>
    </row>
    <row r="1922" spans="3:10" ht="15" hidden="1" customHeight="1">
      <c r="C1922" s="337">
        <f t="shared" si="27"/>
        <v>41579</v>
      </c>
      <c r="H1922" s="81">
        <v>44884</v>
      </c>
      <c r="J1922" s="81">
        <v>44884</v>
      </c>
    </row>
    <row r="1923" spans="3:10" ht="15" hidden="1" customHeight="1">
      <c r="C1923" s="337">
        <f t="shared" si="27"/>
        <v>41580</v>
      </c>
      <c r="H1923" s="81">
        <v>44885</v>
      </c>
      <c r="J1923" s="81">
        <v>44885</v>
      </c>
    </row>
    <row r="1924" spans="3:10" ht="15" hidden="1" customHeight="1">
      <c r="C1924" s="337">
        <f t="shared" si="27"/>
        <v>41581</v>
      </c>
      <c r="H1924" s="81">
        <v>44886</v>
      </c>
      <c r="J1924" s="81">
        <v>44886</v>
      </c>
    </row>
    <row r="1925" spans="3:10" ht="15" hidden="1" customHeight="1">
      <c r="C1925" s="337">
        <f t="shared" si="27"/>
        <v>41582</v>
      </c>
      <c r="H1925" s="81">
        <v>44887</v>
      </c>
      <c r="J1925" s="81">
        <v>44887</v>
      </c>
    </row>
    <row r="1926" spans="3:10" ht="15" hidden="1" customHeight="1">
      <c r="C1926" s="337">
        <f t="shared" si="27"/>
        <v>41583</v>
      </c>
      <c r="H1926" s="81">
        <v>44888</v>
      </c>
      <c r="J1926" s="81">
        <v>44888</v>
      </c>
    </row>
    <row r="1927" spans="3:10" ht="15" hidden="1" customHeight="1">
      <c r="C1927" s="337">
        <f t="shared" si="27"/>
        <v>41584</v>
      </c>
      <c r="H1927" s="81">
        <v>44889</v>
      </c>
      <c r="J1927" s="81">
        <v>44889</v>
      </c>
    </row>
    <row r="1928" spans="3:10" ht="15" hidden="1" customHeight="1">
      <c r="C1928" s="337">
        <f t="shared" si="27"/>
        <v>41585</v>
      </c>
      <c r="H1928" s="81">
        <v>44890</v>
      </c>
      <c r="J1928" s="81">
        <v>44890</v>
      </c>
    </row>
    <row r="1929" spans="3:10" ht="15" hidden="1" customHeight="1">
      <c r="C1929" s="337">
        <f t="shared" si="27"/>
        <v>41586</v>
      </c>
      <c r="H1929" s="81">
        <v>44891</v>
      </c>
      <c r="J1929" s="81">
        <v>44891</v>
      </c>
    </row>
    <row r="1930" spans="3:10" ht="15" hidden="1" customHeight="1">
      <c r="C1930" s="337">
        <f t="shared" si="27"/>
        <v>41587</v>
      </c>
      <c r="H1930" s="81">
        <v>44892</v>
      </c>
      <c r="J1930" s="81">
        <v>44892</v>
      </c>
    </row>
    <row r="1931" spans="3:10" ht="15" hidden="1" customHeight="1">
      <c r="C1931" s="337">
        <f t="shared" si="27"/>
        <v>41588</v>
      </c>
      <c r="H1931" s="81">
        <v>44893</v>
      </c>
      <c r="J1931" s="81">
        <v>44893</v>
      </c>
    </row>
    <row r="1932" spans="3:10" ht="15" hidden="1" customHeight="1">
      <c r="C1932" s="337">
        <f t="shared" si="27"/>
        <v>41589</v>
      </c>
      <c r="H1932" s="81">
        <v>44894</v>
      </c>
      <c r="J1932" s="81">
        <v>44894</v>
      </c>
    </row>
    <row r="1933" spans="3:10" ht="15" hidden="1" customHeight="1">
      <c r="C1933" s="337">
        <f t="shared" si="27"/>
        <v>41590</v>
      </c>
      <c r="H1933" s="81">
        <v>44895</v>
      </c>
      <c r="J1933" s="81">
        <v>44895</v>
      </c>
    </row>
    <row r="1934" spans="3:10" ht="15" hidden="1" customHeight="1">
      <c r="C1934" s="337">
        <f t="shared" si="27"/>
        <v>41591</v>
      </c>
      <c r="H1934" s="81">
        <v>44896</v>
      </c>
      <c r="J1934" s="81">
        <v>44896</v>
      </c>
    </row>
    <row r="1935" spans="3:10" ht="15" hidden="1" customHeight="1">
      <c r="C1935" s="337">
        <f t="shared" si="27"/>
        <v>41592</v>
      </c>
      <c r="H1935" s="81">
        <v>44897</v>
      </c>
      <c r="J1935" s="81">
        <v>44897</v>
      </c>
    </row>
    <row r="1936" spans="3:10" ht="15" hidden="1" customHeight="1">
      <c r="C1936" s="337">
        <f t="shared" si="27"/>
        <v>41593</v>
      </c>
      <c r="H1936" s="81">
        <v>44898</v>
      </c>
      <c r="J1936" s="81">
        <v>44898</v>
      </c>
    </row>
    <row r="1937" spans="3:10" ht="15" hidden="1" customHeight="1">
      <c r="C1937" s="337">
        <f t="shared" si="27"/>
        <v>41594</v>
      </c>
      <c r="H1937" s="81">
        <v>44899</v>
      </c>
      <c r="J1937" s="81">
        <v>44899</v>
      </c>
    </row>
    <row r="1938" spans="3:10" ht="15" hidden="1" customHeight="1">
      <c r="C1938" s="337">
        <f t="shared" si="27"/>
        <v>41595</v>
      </c>
      <c r="H1938" s="81">
        <v>44900</v>
      </c>
      <c r="J1938" s="81">
        <v>44900</v>
      </c>
    </row>
    <row r="1939" spans="3:10" ht="15" hidden="1" customHeight="1">
      <c r="C1939" s="337">
        <f t="shared" si="27"/>
        <v>41596</v>
      </c>
      <c r="H1939" s="81">
        <v>44901</v>
      </c>
      <c r="J1939" s="81">
        <v>44901</v>
      </c>
    </row>
    <row r="1940" spans="3:10" ht="15" hidden="1" customHeight="1">
      <c r="C1940" s="337">
        <f t="shared" si="27"/>
        <v>41597</v>
      </c>
      <c r="H1940" s="81">
        <v>44902</v>
      </c>
      <c r="J1940" s="81">
        <v>44902</v>
      </c>
    </row>
    <row r="1941" spans="3:10" ht="15" hidden="1" customHeight="1">
      <c r="C1941" s="337">
        <f t="shared" si="27"/>
        <v>41598</v>
      </c>
      <c r="H1941" s="81">
        <v>44903</v>
      </c>
      <c r="J1941" s="81">
        <v>44903</v>
      </c>
    </row>
    <row r="1942" spans="3:10" ht="15" hidden="1" customHeight="1">
      <c r="C1942" s="337">
        <f t="shared" si="27"/>
        <v>41599</v>
      </c>
      <c r="H1942" s="81">
        <v>44904</v>
      </c>
      <c r="J1942" s="81">
        <v>44904</v>
      </c>
    </row>
    <row r="1943" spans="3:10" ht="15" hidden="1" customHeight="1">
      <c r="C1943" s="337">
        <f t="shared" si="27"/>
        <v>41600</v>
      </c>
      <c r="H1943" s="81">
        <v>44905</v>
      </c>
      <c r="J1943" s="81">
        <v>44905</v>
      </c>
    </row>
    <row r="1944" spans="3:10" ht="15" hidden="1" customHeight="1">
      <c r="C1944" s="337">
        <f t="shared" si="27"/>
        <v>41601</v>
      </c>
      <c r="H1944" s="81">
        <v>44906</v>
      </c>
      <c r="J1944" s="81">
        <v>44906</v>
      </c>
    </row>
    <row r="1945" spans="3:10" ht="15" hidden="1" customHeight="1">
      <c r="C1945" s="337">
        <f t="shared" si="27"/>
        <v>41602</v>
      </c>
      <c r="H1945" s="81">
        <v>44907</v>
      </c>
      <c r="J1945" s="81">
        <v>44907</v>
      </c>
    </row>
    <row r="1946" spans="3:10" ht="15" hidden="1" customHeight="1">
      <c r="C1946" s="337">
        <f t="shared" si="27"/>
        <v>41603</v>
      </c>
      <c r="H1946" s="81">
        <v>44908</v>
      </c>
      <c r="J1946" s="81">
        <v>44908</v>
      </c>
    </row>
    <row r="1947" spans="3:10" ht="15" hidden="1" customHeight="1">
      <c r="C1947" s="337">
        <f t="shared" si="27"/>
        <v>41604</v>
      </c>
      <c r="H1947" s="81">
        <v>44909</v>
      </c>
      <c r="J1947" s="81">
        <v>44909</v>
      </c>
    </row>
    <row r="1948" spans="3:10" ht="15" hidden="1" customHeight="1">
      <c r="C1948" s="337">
        <f t="shared" si="27"/>
        <v>41605</v>
      </c>
      <c r="H1948" s="81">
        <v>44910</v>
      </c>
      <c r="J1948" s="81">
        <v>44910</v>
      </c>
    </row>
    <row r="1949" spans="3:10" ht="15" hidden="1" customHeight="1">
      <c r="C1949" s="337">
        <f t="shared" si="27"/>
        <v>41606</v>
      </c>
      <c r="H1949" s="81">
        <v>44911</v>
      </c>
      <c r="J1949" s="81">
        <v>44911</v>
      </c>
    </row>
    <row r="1950" spans="3:10" ht="15" hidden="1" customHeight="1">
      <c r="C1950" s="337">
        <f t="shared" si="27"/>
        <v>41607</v>
      </c>
      <c r="H1950" s="81">
        <v>44912</v>
      </c>
      <c r="J1950" s="81">
        <v>44912</v>
      </c>
    </row>
    <row r="1951" spans="3:10" ht="15" hidden="1" customHeight="1">
      <c r="C1951" s="337">
        <f t="shared" si="27"/>
        <v>41608</v>
      </c>
      <c r="H1951" s="81">
        <v>44913</v>
      </c>
      <c r="J1951" s="81">
        <v>44913</v>
      </c>
    </row>
    <row r="1952" spans="3:10" ht="15" hidden="1" customHeight="1">
      <c r="C1952" s="337">
        <f t="shared" ref="C1952:C2015" si="28">+C1951+1</f>
        <v>41609</v>
      </c>
      <c r="H1952" s="81">
        <v>44914</v>
      </c>
      <c r="J1952" s="81">
        <v>44914</v>
      </c>
    </row>
    <row r="1953" spans="3:10" ht="15" hidden="1" customHeight="1">
      <c r="C1953" s="337">
        <f t="shared" si="28"/>
        <v>41610</v>
      </c>
      <c r="H1953" s="81">
        <v>44915</v>
      </c>
      <c r="J1953" s="81">
        <v>44915</v>
      </c>
    </row>
    <row r="1954" spans="3:10" ht="15" hidden="1" customHeight="1">
      <c r="C1954" s="337">
        <f t="shared" si="28"/>
        <v>41611</v>
      </c>
      <c r="H1954" s="81">
        <v>44916</v>
      </c>
      <c r="J1954" s="81">
        <v>44916</v>
      </c>
    </row>
    <row r="1955" spans="3:10" ht="15" hidden="1" customHeight="1">
      <c r="C1955" s="337">
        <f t="shared" si="28"/>
        <v>41612</v>
      </c>
      <c r="H1955" s="81">
        <v>44917</v>
      </c>
      <c r="J1955" s="81">
        <v>44917</v>
      </c>
    </row>
    <row r="1956" spans="3:10" ht="15" hidden="1" customHeight="1">
      <c r="C1956" s="337">
        <f t="shared" si="28"/>
        <v>41613</v>
      </c>
      <c r="H1956" s="81">
        <v>44918</v>
      </c>
      <c r="J1956" s="81">
        <v>44918</v>
      </c>
    </row>
    <row r="1957" spans="3:10" ht="15" hidden="1" customHeight="1">
      <c r="C1957" s="337">
        <f t="shared" si="28"/>
        <v>41614</v>
      </c>
      <c r="H1957" s="81">
        <v>44919</v>
      </c>
      <c r="J1957" s="81">
        <v>44919</v>
      </c>
    </row>
    <row r="1958" spans="3:10" ht="15" hidden="1" customHeight="1">
      <c r="C1958" s="337">
        <f t="shared" si="28"/>
        <v>41615</v>
      </c>
      <c r="H1958" s="81">
        <v>44920</v>
      </c>
      <c r="J1958" s="81">
        <v>44920</v>
      </c>
    </row>
    <row r="1959" spans="3:10" ht="15" hidden="1" customHeight="1">
      <c r="C1959" s="337">
        <f t="shared" si="28"/>
        <v>41616</v>
      </c>
      <c r="H1959" s="81">
        <v>44921</v>
      </c>
      <c r="J1959" s="81">
        <v>44921</v>
      </c>
    </row>
    <row r="1960" spans="3:10" ht="15" hidden="1" customHeight="1">
      <c r="C1960" s="337">
        <f t="shared" si="28"/>
        <v>41617</v>
      </c>
      <c r="H1960" s="81">
        <v>44922</v>
      </c>
      <c r="J1960" s="81">
        <v>44922</v>
      </c>
    </row>
    <row r="1961" spans="3:10" ht="15" hidden="1" customHeight="1">
      <c r="C1961" s="337">
        <f t="shared" si="28"/>
        <v>41618</v>
      </c>
      <c r="H1961" s="81">
        <v>44923</v>
      </c>
      <c r="J1961" s="81">
        <v>44923</v>
      </c>
    </row>
    <row r="1962" spans="3:10" ht="15" hidden="1" customHeight="1">
      <c r="C1962" s="337">
        <f t="shared" si="28"/>
        <v>41619</v>
      </c>
      <c r="H1962" s="81">
        <v>44924</v>
      </c>
      <c r="J1962" s="81">
        <v>44924</v>
      </c>
    </row>
    <row r="1963" spans="3:10" ht="15" hidden="1" customHeight="1">
      <c r="C1963" s="337">
        <f t="shared" si="28"/>
        <v>41620</v>
      </c>
      <c r="H1963" s="81">
        <v>44925</v>
      </c>
      <c r="J1963" s="81">
        <v>44925</v>
      </c>
    </row>
    <row r="1964" spans="3:10" ht="15" hidden="1" customHeight="1">
      <c r="C1964" s="337">
        <f t="shared" si="28"/>
        <v>41621</v>
      </c>
      <c r="H1964" s="81">
        <v>44926</v>
      </c>
      <c r="J1964" s="81">
        <v>44926</v>
      </c>
    </row>
    <row r="1965" spans="3:10" ht="15" hidden="1" customHeight="1">
      <c r="C1965" s="337">
        <f t="shared" si="28"/>
        <v>41622</v>
      </c>
      <c r="H1965" s="81">
        <v>44927</v>
      </c>
      <c r="J1965" s="81">
        <v>44927</v>
      </c>
    </row>
    <row r="1966" spans="3:10" ht="15" hidden="1" customHeight="1">
      <c r="C1966" s="337">
        <f t="shared" si="28"/>
        <v>41623</v>
      </c>
      <c r="H1966" s="81">
        <v>44928</v>
      </c>
      <c r="J1966" s="81">
        <v>44928</v>
      </c>
    </row>
    <row r="1967" spans="3:10" ht="15" hidden="1" customHeight="1">
      <c r="C1967" s="337">
        <f t="shared" si="28"/>
        <v>41624</v>
      </c>
      <c r="H1967" s="81">
        <v>44929</v>
      </c>
      <c r="J1967" s="81">
        <v>44929</v>
      </c>
    </row>
    <row r="1968" spans="3:10" ht="15" hidden="1" customHeight="1">
      <c r="C1968" s="337">
        <f t="shared" si="28"/>
        <v>41625</v>
      </c>
      <c r="H1968" s="81">
        <v>44930</v>
      </c>
      <c r="J1968" s="81">
        <v>44930</v>
      </c>
    </row>
    <row r="1969" spans="3:10" ht="15" hidden="1" customHeight="1">
      <c r="C1969" s="337">
        <f t="shared" si="28"/>
        <v>41626</v>
      </c>
      <c r="H1969" s="81">
        <v>44931</v>
      </c>
      <c r="J1969" s="81">
        <v>44931</v>
      </c>
    </row>
    <row r="1970" spans="3:10" ht="15" hidden="1" customHeight="1">
      <c r="C1970" s="337">
        <f t="shared" si="28"/>
        <v>41627</v>
      </c>
      <c r="H1970" s="81">
        <v>44932</v>
      </c>
      <c r="J1970" s="81">
        <v>44932</v>
      </c>
    </row>
    <row r="1971" spans="3:10" ht="15" hidden="1" customHeight="1">
      <c r="C1971" s="337">
        <f t="shared" si="28"/>
        <v>41628</v>
      </c>
      <c r="H1971" s="81">
        <v>44933</v>
      </c>
      <c r="J1971" s="81">
        <v>44933</v>
      </c>
    </row>
    <row r="1972" spans="3:10" ht="15" hidden="1" customHeight="1">
      <c r="C1972" s="337">
        <f t="shared" si="28"/>
        <v>41629</v>
      </c>
      <c r="H1972" s="81">
        <v>44934</v>
      </c>
      <c r="J1972" s="81">
        <v>44934</v>
      </c>
    </row>
    <row r="1973" spans="3:10" ht="15" hidden="1" customHeight="1">
      <c r="C1973" s="337">
        <f t="shared" si="28"/>
        <v>41630</v>
      </c>
      <c r="H1973" s="81">
        <v>44935</v>
      </c>
      <c r="J1973" s="81">
        <v>44935</v>
      </c>
    </row>
    <row r="1974" spans="3:10" ht="15" hidden="1" customHeight="1">
      <c r="C1974" s="337">
        <f t="shared" si="28"/>
        <v>41631</v>
      </c>
      <c r="H1974" s="81">
        <v>44936</v>
      </c>
      <c r="J1974" s="81">
        <v>44936</v>
      </c>
    </row>
    <row r="1975" spans="3:10" ht="15" hidden="1" customHeight="1">
      <c r="C1975" s="337">
        <f t="shared" si="28"/>
        <v>41632</v>
      </c>
      <c r="H1975" s="81">
        <v>44937</v>
      </c>
      <c r="J1975" s="81">
        <v>44937</v>
      </c>
    </row>
    <row r="1976" spans="3:10" ht="15" hidden="1" customHeight="1">
      <c r="C1976" s="337">
        <f t="shared" si="28"/>
        <v>41633</v>
      </c>
      <c r="H1976" s="81">
        <v>44938</v>
      </c>
      <c r="J1976" s="81">
        <v>44938</v>
      </c>
    </row>
    <row r="1977" spans="3:10" ht="15" hidden="1" customHeight="1">
      <c r="C1977" s="337">
        <f t="shared" si="28"/>
        <v>41634</v>
      </c>
      <c r="H1977" s="81">
        <v>44939</v>
      </c>
      <c r="J1977" s="81">
        <v>44939</v>
      </c>
    </row>
    <row r="1978" spans="3:10" ht="15" hidden="1" customHeight="1">
      <c r="C1978" s="337">
        <f t="shared" si="28"/>
        <v>41635</v>
      </c>
      <c r="H1978" s="81">
        <v>44940</v>
      </c>
      <c r="J1978" s="81">
        <v>44940</v>
      </c>
    </row>
    <row r="1979" spans="3:10" ht="15" hidden="1" customHeight="1">
      <c r="C1979" s="337">
        <f t="shared" si="28"/>
        <v>41636</v>
      </c>
      <c r="H1979" s="81">
        <v>44941</v>
      </c>
      <c r="J1979" s="81">
        <v>44941</v>
      </c>
    </row>
    <row r="1980" spans="3:10" ht="15" hidden="1" customHeight="1">
      <c r="C1980" s="337">
        <f t="shared" si="28"/>
        <v>41637</v>
      </c>
      <c r="H1980" s="81">
        <v>44942</v>
      </c>
      <c r="J1980" s="81">
        <v>44942</v>
      </c>
    </row>
    <row r="1981" spans="3:10" ht="15" hidden="1" customHeight="1">
      <c r="C1981" s="337">
        <f t="shared" si="28"/>
        <v>41638</v>
      </c>
      <c r="H1981" s="81">
        <v>44943</v>
      </c>
      <c r="J1981" s="81">
        <v>44943</v>
      </c>
    </row>
    <row r="1982" spans="3:10" ht="15" hidden="1" customHeight="1">
      <c r="C1982" s="337">
        <f t="shared" si="28"/>
        <v>41639</v>
      </c>
      <c r="H1982" s="81">
        <v>44944</v>
      </c>
      <c r="J1982" s="81">
        <v>44944</v>
      </c>
    </row>
    <row r="1983" spans="3:10" ht="15" hidden="1" customHeight="1">
      <c r="C1983" s="337">
        <f t="shared" si="28"/>
        <v>41640</v>
      </c>
      <c r="H1983" s="81">
        <v>44945</v>
      </c>
      <c r="J1983" s="81">
        <v>44945</v>
      </c>
    </row>
    <row r="1984" spans="3:10" ht="15" hidden="1" customHeight="1">
      <c r="C1984" s="337">
        <f t="shared" si="28"/>
        <v>41641</v>
      </c>
      <c r="H1984" s="81">
        <v>44946</v>
      </c>
      <c r="J1984" s="81">
        <v>44946</v>
      </c>
    </row>
    <row r="1985" spans="3:10" ht="15" hidden="1" customHeight="1">
      <c r="C1985" s="337">
        <f t="shared" si="28"/>
        <v>41642</v>
      </c>
      <c r="H1985" s="81">
        <v>44947</v>
      </c>
      <c r="J1985" s="81">
        <v>44947</v>
      </c>
    </row>
    <row r="1986" spans="3:10" ht="15" hidden="1" customHeight="1">
      <c r="C1986" s="337">
        <f t="shared" si="28"/>
        <v>41643</v>
      </c>
      <c r="H1986" s="81">
        <v>44948</v>
      </c>
      <c r="J1986" s="81">
        <v>44948</v>
      </c>
    </row>
    <row r="1987" spans="3:10" ht="15" hidden="1" customHeight="1">
      <c r="C1987" s="337">
        <f t="shared" si="28"/>
        <v>41644</v>
      </c>
      <c r="H1987" s="81">
        <v>44949</v>
      </c>
      <c r="J1987" s="81">
        <v>44949</v>
      </c>
    </row>
    <row r="1988" spans="3:10" ht="15" hidden="1" customHeight="1">
      <c r="C1988" s="337">
        <f t="shared" si="28"/>
        <v>41645</v>
      </c>
      <c r="H1988" s="81">
        <v>44950</v>
      </c>
      <c r="J1988" s="81">
        <v>44950</v>
      </c>
    </row>
    <row r="1989" spans="3:10" ht="15" hidden="1" customHeight="1">
      <c r="C1989" s="337">
        <f t="shared" si="28"/>
        <v>41646</v>
      </c>
      <c r="H1989" s="81">
        <v>44951</v>
      </c>
      <c r="J1989" s="81">
        <v>44951</v>
      </c>
    </row>
    <row r="1990" spans="3:10" ht="15" hidden="1" customHeight="1">
      <c r="C1990" s="337">
        <f t="shared" si="28"/>
        <v>41647</v>
      </c>
      <c r="H1990" s="81">
        <v>44952</v>
      </c>
      <c r="J1990" s="81">
        <v>44952</v>
      </c>
    </row>
    <row r="1991" spans="3:10" ht="15" hidden="1" customHeight="1">
      <c r="C1991" s="337">
        <f t="shared" si="28"/>
        <v>41648</v>
      </c>
      <c r="H1991" s="81">
        <v>44953</v>
      </c>
      <c r="J1991" s="81">
        <v>44953</v>
      </c>
    </row>
    <row r="1992" spans="3:10" ht="15" hidden="1" customHeight="1">
      <c r="C1992" s="337">
        <f t="shared" si="28"/>
        <v>41649</v>
      </c>
      <c r="H1992" s="81">
        <v>44954</v>
      </c>
      <c r="J1992" s="81">
        <v>44954</v>
      </c>
    </row>
    <row r="1993" spans="3:10" ht="15" hidden="1" customHeight="1">
      <c r="C1993" s="337">
        <f t="shared" si="28"/>
        <v>41650</v>
      </c>
      <c r="H1993" s="81">
        <v>44955</v>
      </c>
      <c r="J1993" s="81">
        <v>44955</v>
      </c>
    </row>
    <row r="1994" spans="3:10" ht="15" hidden="1" customHeight="1">
      <c r="C1994" s="337">
        <f t="shared" si="28"/>
        <v>41651</v>
      </c>
      <c r="H1994" s="81">
        <v>44956</v>
      </c>
      <c r="J1994" s="81">
        <v>44956</v>
      </c>
    </row>
    <row r="1995" spans="3:10" ht="15" hidden="1" customHeight="1">
      <c r="C1995" s="337">
        <f t="shared" si="28"/>
        <v>41652</v>
      </c>
      <c r="H1995" s="81">
        <v>44957</v>
      </c>
      <c r="J1995" s="81">
        <v>44957</v>
      </c>
    </row>
    <row r="1996" spans="3:10" ht="15" hidden="1" customHeight="1">
      <c r="C1996" s="337">
        <f t="shared" si="28"/>
        <v>41653</v>
      </c>
      <c r="H1996" s="81">
        <v>44958</v>
      </c>
      <c r="J1996" s="81">
        <v>44958</v>
      </c>
    </row>
    <row r="1997" spans="3:10" ht="15" hidden="1" customHeight="1">
      <c r="C1997" s="337">
        <f t="shared" si="28"/>
        <v>41654</v>
      </c>
      <c r="H1997" s="81">
        <v>44959</v>
      </c>
      <c r="J1997" s="81">
        <v>44959</v>
      </c>
    </row>
    <row r="1998" spans="3:10" ht="15" hidden="1" customHeight="1">
      <c r="C1998" s="337">
        <f t="shared" si="28"/>
        <v>41655</v>
      </c>
      <c r="H1998" s="81">
        <v>44960</v>
      </c>
      <c r="J1998" s="81">
        <v>44960</v>
      </c>
    </row>
    <row r="1999" spans="3:10" ht="15" hidden="1" customHeight="1">
      <c r="C1999" s="337">
        <f t="shared" si="28"/>
        <v>41656</v>
      </c>
      <c r="H1999" s="81">
        <v>44961</v>
      </c>
      <c r="J1999" s="81">
        <v>44961</v>
      </c>
    </row>
    <row r="2000" spans="3:10" ht="15" hidden="1" customHeight="1">
      <c r="C2000" s="337">
        <f t="shared" si="28"/>
        <v>41657</v>
      </c>
      <c r="H2000" s="81">
        <v>44962</v>
      </c>
      <c r="J2000" s="81">
        <v>44962</v>
      </c>
    </row>
    <row r="2001" spans="3:10" ht="15" hidden="1" customHeight="1">
      <c r="C2001" s="337">
        <f t="shared" si="28"/>
        <v>41658</v>
      </c>
      <c r="H2001" s="81">
        <v>44963</v>
      </c>
      <c r="J2001" s="81">
        <v>44963</v>
      </c>
    </row>
    <row r="2002" spans="3:10" ht="15" hidden="1" customHeight="1">
      <c r="C2002" s="337">
        <f t="shared" si="28"/>
        <v>41659</v>
      </c>
      <c r="H2002" s="81">
        <v>44964</v>
      </c>
      <c r="J2002" s="81">
        <v>44964</v>
      </c>
    </row>
    <row r="2003" spans="3:10" ht="15" hidden="1" customHeight="1">
      <c r="C2003" s="337">
        <f t="shared" si="28"/>
        <v>41660</v>
      </c>
      <c r="H2003" s="81">
        <v>44965</v>
      </c>
      <c r="J2003" s="81">
        <v>44965</v>
      </c>
    </row>
    <row r="2004" spans="3:10" ht="15" hidden="1" customHeight="1">
      <c r="C2004" s="337">
        <f t="shared" si="28"/>
        <v>41661</v>
      </c>
      <c r="H2004" s="81">
        <v>44966</v>
      </c>
      <c r="J2004" s="81">
        <v>44966</v>
      </c>
    </row>
    <row r="2005" spans="3:10" ht="15" hidden="1" customHeight="1">
      <c r="C2005" s="337">
        <f t="shared" si="28"/>
        <v>41662</v>
      </c>
      <c r="H2005" s="81">
        <v>44967</v>
      </c>
      <c r="J2005" s="81">
        <v>44967</v>
      </c>
    </row>
    <row r="2006" spans="3:10" ht="15" hidden="1" customHeight="1">
      <c r="C2006" s="337">
        <f t="shared" si="28"/>
        <v>41663</v>
      </c>
      <c r="H2006" s="81">
        <v>44968</v>
      </c>
      <c r="J2006" s="81">
        <v>44968</v>
      </c>
    </row>
    <row r="2007" spans="3:10" ht="15" hidden="1" customHeight="1">
      <c r="C2007" s="337">
        <f t="shared" si="28"/>
        <v>41664</v>
      </c>
      <c r="H2007" s="81">
        <v>44969</v>
      </c>
      <c r="J2007" s="81">
        <v>44969</v>
      </c>
    </row>
    <row r="2008" spans="3:10" ht="15" hidden="1" customHeight="1">
      <c r="C2008" s="337">
        <f t="shared" si="28"/>
        <v>41665</v>
      </c>
      <c r="H2008" s="81">
        <v>44970</v>
      </c>
      <c r="J2008" s="81">
        <v>44970</v>
      </c>
    </row>
    <row r="2009" spans="3:10" ht="15" hidden="1" customHeight="1">
      <c r="C2009" s="337">
        <f t="shared" si="28"/>
        <v>41666</v>
      </c>
      <c r="H2009" s="81">
        <v>44971</v>
      </c>
      <c r="J2009" s="81">
        <v>44971</v>
      </c>
    </row>
    <row r="2010" spans="3:10" ht="15" hidden="1" customHeight="1">
      <c r="C2010" s="337">
        <f t="shared" si="28"/>
        <v>41667</v>
      </c>
      <c r="H2010" s="81">
        <v>44972</v>
      </c>
      <c r="J2010" s="81">
        <v>44972</v>
      </c>
    </row>
    <row r="2011" spans="3:10" ht="15" hidden="1" customHeight="1">
      <c r="C2011" s="337">
        <f t="shared" si="28"/>
        <v>41668</v>
      </c>
      <c r="H2011" s="81">
        <v>44973</v>
      </c>
      <c r="J2011" s="81">
        <v>44973</v>
      </c>
    </row>
    <row r="2012" spans="3:10" ht="15" hidden="1" customHeight="1">
      <c r="C2012" s="337">
        <f t="shared" si="28"/>
        <v>41669</v>
      </c>
      <c r="H2012" s="81">
        <v>44974</v>
      </c>
      <c r="J2012" s="81">
        <v>44974</v>
      </c>
    </row>
    <row r="2013" spans="3:10" ht="15" hidden="1" customHeight="1">
      <c r="C2013" s="337">
        <f t="shared" si="28"/>
        <v>41670</v>
      </c>
      <c r="H2013" s="81">
        <v>44975</v>
      </c>
      <c r="J2013" s="81">
        <v>44975</v>
      </c>
    </row>
    <row r="2014" spans="3:10" ht="15" hidden="1" customHeight="1">
      <c r="C2014" s="337">
        <f t="shared" si="28"/>
        <v>41671</v>
      </c>
      <c r="H2014" s="81">
        <v>44976</v>
      </c>
      <c r="J2014" s="81">
        <v>44976</v>
      </c>
    </row>
    <row r="2015" spans="3:10" ht="15" hidden="1" customHeight="1">
      <c r="C2015" s="337">
        <f t="shared" si="28"/>
        <v>41672</v>
      </c>
      <c r="H2015" s="81">
        <v>44977</v>
      </c>
      <c r="J2015" s="81">
        <v>44977</v>
      </c>
    </row>
    <row r="2016" spans="3:10" ht="15" hidden="1" customHeight="1">
      <c r="C2016" s="337">
        <f t="shared" ref="C2016:C2079" si="29">+C2015+1</f>
        <v>41673</v>
      </c>
      <c r="H2016" s="81">
        <v>44978</v>
      </c>
      <c r="J2016" s="81">
        <v>44978</v>
      </c>
    </row>
    <row r="2017" spans="3:10" ht="15" hidden="1" customHeight="1">
      <c r="C2017" s="337">
        <f t="shared" si="29"/>
        <v>41674</v>
      </c>
      <c r="H2017" s="81">
        <v>44979</v>
      </c>
      <c r="J2017" s="81">
        <v>44979</v>
      </c>
    </row>
    <row r="2018" spans="3:10" ht="15" hidden="1" customHeight="1">
      <c r="C2018" s="337">
        <f t="shared" si="29"/>
        <v>41675</v>
      </c>
      <c r="H2018" s="81">
        <v>44980</v>
      </c>
      <c r="J2018" s="81">
        <v>44980</v>
      </c>
    </row>
    <row r="2019" spans="3:10" ht="15" hidden="1" customHeight="1">
      <c r="C2019" s="337">
        <f t="shared" si="29"/>
        <v>41676</v>
      </c>
      <c r="H2019" s="81">
        <v>44981</v>
      </c>
      <c r="J2019" s="81">
        <v>44981</v>
      </c>
    </row>
    <row r="2020" spans="3:10" ht="15" hidden="1" customHeight="1">
      <c r="C2020" s="337">
        <f t="shared" si="29"/>
        <v>41677</v>
      </c>
      <c r="H2020" s="81">
        <v>44982</v>
      </c>
      <c r="J2020" s="81">
        <v>44982</v>
      </c>
    </row>
    <row r="2021" spans="3:10" ht="15" hidden="1" customHeight="1">
      <c r="C2021" s="337">
        <f t="shared" si="29"/>
        <v>41678</v>
      </c>
      <c r="H2021" s="81">
        <v>44983</v>
      </c>
      <c r="J2021" s="81">
        <v>44983</v>
      </c>
    </row>
    <row r="2022" spans="3:10" ht="15" hidden="1" customHeight="1">
      <c r="C2022" s="337">
        <f t="shared" si="29"/>
        <v>41679</v>
      </c>
      <c r="H2022" s="81">
        <v>44984</v>
      </c>
      <c r="J2022" s="81">
        <v>44984</v>
      </c>
    </row>
    <row r="2023" spans="3:10" ht="15" hidden="1" customHeight="1">
      <c r="C2023" s="337">
        <f t="shared" si="29"/>
        <v>41680</v>
      </c>
      <c r="H2023" s="81">
        <v>44985</v>
      </c>
      <c r="J2023" s="81">
        <v>44985</v>
      </c>
    </row>
    <row r="2024" spans="3:10" ht="15" hidden="1" customHeight="1">
      <c r="C2024" s="337">
        <f t="shared" si="29"/>
        <v>41681</v>
      </c>
      <c r="H2024" s="81">
        <v>44986</v>
      </c>
      <c r="J2024" s="81">
        <v>44986</v>
      </c>
    </row>
    <row r="2025" spans="3:10" ht="15" hidden="1" customHeight="1">
      <c r="C2025" s="337">
        <f t="shared" si="29"/>
        <v>41682</v>
      </c>
      <c r="H2025" s="81">
        <v>44987</v>
      </c>
      <c r="J2025" s="81">
        <v>44987</v>
      </c>
    </row>
    <row r="2026" spans="3:10" ht="15" hidden="1" customHeight="1">
      <c r="C2026" s="337">
        <f t="shared" si="29"/>
        <v>41683</v>
      </c>
      <c r="H2026" s="81">
        <v>44988</v>
      </c>
      <c r="J2026" s="81">
        <v>44988</v>
      </c>
    </row>
    <row r="2027" spans="3:10" ht="15" hidden="1" customHeight="1">
      <c r="C2027" s="337">
        <f t="shared" si="29"/>
        <v>41684</v>
      </c>
      <c r="H2027" s="81">
        <v>44989</v>
      </c>
      <c r="J2027" s="81">
        <v>44989</v>
      </c>
    </row>
    <row r="2028" spans="3:10" ht="15" hidden="1" customHeight="1">
      <c r="C2028" s="337">
        <f t="shared" si="29"/>
        <v>41685</v>
      </c>
      <c r="H2028" s="81">
        <v>44990</v>
      </c>
      <c r="J2028" s="81">
        <v>44990</v>
      </c>
    </row>
    <row r="2029" spans="3:10" ht="15" hidden="1" customHeight="1">
      <c r="C2029" s="337">
        <f t="shared" si="29"/>
        <v>41686</v>
      </c>
      <c r="H2029" s="81">
        <v>44991</v>
      </c>
      <c r="J2029" s="81">
        <v>44991</v>
      </c>
    </row>
    <row r="2030" spans="3:10" ht="15" hidden="1" customHeight="1">
      <c r="C2030" s="337">
        <f t="shared" si="29"/>
        <v>41687</v>
      </c>
      <c r="H2030" s="81">
        <v>44992</v>
      </c>
      <c r="J2030" s="81">
        <v>44992</v>
      </c>
    </row>
    <row r="2031" spans="3:10" ht="15" hidden="1" customHeight="1">
      <c r="C2031" s="337">
        <f t="shared" si="29"/>
        <v>41688</v>
      </c>
      <c r="H2031" s="81">
        <v>44993</v>
      </c>
      <c r="J2031" s="81">
        <v>44993</v>
      </c>
    </row>
    <row r="2032" spans="3:10" ht="15" hidden="1" customHeight="1">
      <c r="C2032" s="337">
        <f t="shared" si="29"/>
        <v>41689</v>
      </c>
      <c r="H2032" s="81">
        <v>44994</v>
      </c>
      <c r="J2032" s="81">
        <v>44994</v>
      </c>
    </row>
    <row r="2033" spans="3:10" ht="15" hidden="1" customHeight="1">
      <c r="C2033" s="337">
        <f t="shared" si="29"/>
        <v>41690</v>
      </c>
      <c r="H2033" s="81">
        <v>44995</v>
      </c>
      <c r="J2033" s="81">
        <v>44995</v>
      </c>
    </row>
    <row r="2034" spans="3:10" ht="15" hidden="1" customHeight="1">
      <c r="C2034" s="337">
        <f t="shared" si="29"/>
        <v>41691</v>
      </c>
      <c r="H2034" s="81">
        <v>44996</v>
      </c>
      <c r="J2034" s="81">
        <v>44996</v>
      </c>
    </row>
    <row r="2035" spans="3:10" ht="15" hidden="1" customHeight="1">
      <c r="C2035" s="337">
        <f t="shared" si="29"/>
        <v>41692</v>
      </c>
      <c r="H2035" s="81">
        <v>44997</v>
      </c>
      <c r="J2035" s="81">
        <v>44997</v>
      </c>
    </row>
    <row r="2036" spans="3:10" ht="15" hidden="1" customHeight="1">
      <c r="C2036" s="337">
        <f t="shared" si="29"/>
        <v>41693</v>
      </c>
      <c r="H2036" s="81">
        <v>44998</v>
      </c>
      <c r="J2036" s="81">
        <v>44998</v>
      </c>
    </row>
    <row r="2037" spans="3:10" ht="15" hidden="1" customHeight="1">
      <c r="C2037" s="337">
        <f t="shared" si="29"/>
        <v>41694</v>
      </c>
      <c r="H2037" s="81">
        <v>44999</v>
      </c>
      <c r="J2037" s="81">
        <v>44999</v>
      </c>
    </row>
    <row r="2038" spans="3:10" ht="15" hidden="1" customHeight="1">
      <c r="C2038" s="337">
        <f t="shared" si="29"/>
        <v>41695</v>
      </c>
      <c r="H2038" s="81">
        <v>45000</v>
      </c>
      <c r="J2038" s="81">
        <v>45000</v>
      </c>
    </row>
    <row r="2039" spans="3:10" ht="15" hidden="1" customHeight="1">
      <c r="C2039" s="337">
        <f t="shared" si="29"/>
        <v>41696</v>
      </c>
      <c r="H2039" s="81">
        <v>45001</v>
      </c>
      <c r="J2039" s="81">
        <v>45001</v>
      </c>
    </row>
    <row r="2040" spans="3:10" ht="15" hidden="1" customHeight="1">
      <c r="C2040" s="337">
        <f t="shared" si="29"/>
        <v>41697</v>
      </c>
      <c r="H2040" s="81">
        <v>45002</v>
      </c>
      <c r="J2040" s="81">
        <v>45002</v>
      </c>
    </row>
    <row r="2041" spans="3:10" ht="15" hidden="1" customHeight="1">
      <c r="C2041" s="337">
        <f t="shared" si="29"/>
        <v>41698</v>
      </c>
      <c r="H2041" s="81">
        <v>45003</v>
      </c>
      <c r="J2041" s="81">
        <v>45003</v>
      </c>
    </row>
    <row r="2042" spans="3:10" ht="15" hidden="1" customHeight="1">
      <c r="C2042" s="337">
        <f t="shared" si="29"/>
        <v>41699</v>
      </c>
      <c r="H2042" s="81">
        <v>45004</v>
      </c>
      <c r="J2042" s="81">
        <v>45004</v>
      </c>
    </row>
    <row r="2043" spans="3:10" ht="15" hidden="1" customHeight="1">
      <c r="C2043" s="337">
        <f t="shared" si="29"/>
        <v>41700</v>
      </c>
      <c r="H2043" s="81">
        <v>45005</v>
      </c>
      <c r="J2043" s="81">
        <v>45005</v>
      </c>
    </row>
    <row r="2044" spans="3:10" ht="15" hidden="1" customHeight="1">
      <c r="C2044" s="337">
        <f t="shared" si="29"/>
        <v>41701</v>
      </c>
      <c r="H2044" s="81">
        <v>45006</v>
      </c>
      <c r="J2044" s="81">
        <v>45006</v>
      </c>
    </row>
    <row r="2045" spans="3:10" ht="15" hidden="1" customHeight="1">
      <c r="C2045" s="337">
        <f t="shared" si="29"/>
        <v>41702</v>
      </c>
      <c r="H2045" s="81">
        <v>45007</v>
      </c>
      <c r="J2045" s="81">
        <v>45007</v>
      </c>
    </row>
    <row r="2046" spans="3:10" ht="15" hidden="1" customHeight="1">
      <c r="C2046" s="337">
        <f t="shared" si="29"/>
        <v>41703</v>
      </c>
      <c r="H2046" s="81">
        <v>45008</v>
      </c>
      <c r="J2046" s="81">
        <v>45008</v>
      </c>
    </row>
    <row r="2047" spans="3:10" ht="15" hidden="1" customHeight="1">
      <c r="C2047" s="337">
        <f t="shared" si="29"/>
        <v>41704</v>
      </c>
      <c r="H2047" s="81">
        <v>45009</v>
      </c>
      <c r="J2047" s="81">
        <v>45009</v>
      </c>
    </row>
    <row r="2048" spans="3:10" ht="15" hidden="1" customHeight="1">
      <c r="C2048" s="337">
        <f t="shared" si="29"/>
        <v>41705</v>
      </c>
      <c r="H2048" s="81">
        <v>45010</v>
      </c>
      <c r="J2048" s="81">
        <v>45010</v>
      </c>
    </row>
    <row r="2049" spans="3:10" ht="15" hidden="1" customHeight="1">
      <c r="C2049" s="337">
        <f t="shared" si="29"/>
        <v>41706</v>
      </c>
      <c r="H2049" s="81">
        <v>45011</v>
      </c>
      <c r="J2049" s="81">
        <v>45011</v>
      </c>
    </row>
    <row r="2050" spans="3:10" ht="15" hidden="1" customHeight="1">
      <c r="C2050" s="337">
        <f t="shared" si="29"/>
        <v>41707</v>
      </c>
      <c r="H2050" s="81">
        <v>45012</v>
      </c>
      <c r="J2050" s="81">
        <v>45012</v>
      </c>
    </row>
    <row r="2051" spans="3:10" ht="15" hidden="1" customHeight="1">
      <c r="C2051" s="337">
        <f t="shared" si="29"/>
        <v>41708</v>
      </c>
      <c r="H2051" s="81">
        <v>45013</v>
      </c>
      <c r="J2051" s="81">
        <v>45013</v>
      </c>
    </row>
    <row r="2052" spans="3:10" ht="15" hidden="1" customHeight="1">
      <c r="C2052" s="337">
        <f t="shared" si="29"/>
        <v>41709</v>
      </c>
      <c r="H2052" s="81">
        <v>45014</v>
      </c>
      <c r="J2052" s="81">
        <v>45014</v>
      </c>
    </row>
    <row r="2053" spans="3:10" ht="15" hidden="1" customHeight="1">
      <c r="C2053" s="337">
        <f t="shared" si="29"/>
        <v>41710</v>
      </c>
      <c r="H2053" s="81">
        <v>45015</v>
      </c>
      <c r="J2053" s="81">
        <v>45015</v>
      </c>
    </row>
    <row r="2054" spans="3:10" ht="15" hidden="1" customHeight="1">
      <c r="C2054" s="337">
        <f t="shared" si="29"/>
        <v>41711</v>
      </c>
      <c r="H2054" s="81">
        <v>45016</v>
      </c>
      <c r="J2054" s="81">
        <v>45016</v>
      </c>
    </row>
    <row r="2055" spans="3:10" ht="15" hidden="1" customHeight="1">
      <c r="C2055" s="337">
        <f t="shared" si="29"/>
        <v>41712</v>
      </c>
      <c r="H2055" s="81">
        <v>45017</v>
      </c>
      <c r="J2055" s="81">
        <v>45017</v>
      </c>
    </row>
    <row r="2056" spans="3:10" ht="15" hidden="1" customHeight="1">
      <c r="C2056" s="337">
        <f t="shared" si="29"/>
        <v>41713</v>
      </c>
      <c r="H2056" s="81">
        <v>45018</v>
      </c>
      <c r="J2056" s="81">
        <v>45018</v>
      </c>
    </row>
    <row r="2057" spans="3:10" ht="15" hidden="1" customHeight="1">
      <c r="C2057" s="337">
        <f t="shared" si="29"/>
        <v>41714</v>
      </c>
      <c r="H2057" s="81">
        <v>45019</v>
      </c>
      <c r="J2057" s="81">
        <v>45019</v>
      </c>
    </row>
    <row r="2058" spans="3:10" ht="15" hidden="1" customHeight="1">
      <c r="C2058" s="337">
        <f t="shared" si="29"/>
        <v>41715</v>
      </c>
      <c r="H2058" s="81">
        <v>45020</v>
      </c>
      <c r="J2058" s="81">
        <v>45020</v>
      </c>
    </row>
    <row r="2059" spans="3:10" ht="15" hidden="1" customHeight="1">
      <c r="C2059" s="337">
        <f t="shared" si="29"/>
        <v>41716</v>
      </c>
      <c r="H2059" s="81">
        <v>45021</v>
      </c>
      <c r="J2059" s="81">
        <v>45021</v>
      </c>
    </row>
    <row r="2060" spans="3:10" ht="15" hidden="1" customHeight="1">
      <c r="C2060" s="337">
        <f t="shared" si="29"/>
        <v>41717</v>
      </c>
      <c r="H2060" s="81">
        <v>45022</v>
      </c>
      <c r="J2060" s="81">
        <v>45022</v>
      </c>
    </row>
    <row r="2061" spans="3:10" ht="15" hidden="1" customHeight="1">
      <c r="C2061" s="337">
        <f t="shared" si="29"/>
        <v>41718</v>
      </c>
      <c r="H2061" s="81">
        <v>45023</v>
      </c>
      <c r="J2061" s="81">
        <v>45023</v>
      </c>
    </row>
    <row r="2062" spans="3:10" ht="15" hidden="1" customHeight="1">
      <c r="C2062" s="337">
        <f t="shared" si="29"/>
        <v>41719</v>
      </c>
      <c r="H2062" s="81">
        <v>45024</v>
      </c>
      <c r="J2062" s="81">
        <v>45024</v>
      </c>
    </row>
    <row r="2063" spans="3:10" ht="15" hidden="1" customHeight="1">
      <c r="C2063" s="337">
        <f t="shared" si="29"/>
        <v>41720</v>
      </c>
      <c r="H2063" s="81">
        <v>45025</v>
      </c>
      <c r="J2063" s="81">
        <v>45025</v>
      </c>
    </row>
    <row r="2064" spans="3:10" ht="15" hidden="1" customHeight="1">
      <c r="C2064" s="337">
        <f t="shared" si="29"/>
        <v>41721</v>
      </c>
      <c r="H2064" s="81">
        <v>45026</v>
      </c>
      <c r="J2064" s="81">
        <v>45026</v>
      </c>
    </row>
    <row r="2065" spans="3:10" ht="15" hidden="1" customHeight="1">
      <c r="C2065" s="337">
        <f t="shared" si="29"/>
        <v>41722</v>
      </c>
      <c r="H2065" s="81">
        <v>45027</v>
      </c>
      <c r="J2065" s="81">
        <v>45027</v>
      </c>
    </row>
    <row r="2066" spans="3:10" ht="15" hidden="1" customHeight="1">
      <c r="C2066" s="337">
        <f t="shared" si="29"/>
        <v>41723</v>
      </c>
      <c r="H2066" s="81">
        <v>45028</v>
      </c>
      <c r="J2066" s="81">
        <v>45028</v>
      </c>
    </row>
    <row r="2067" spans="3:10" ht="15" hidden="1" customHeight="1">
      <c r="C2067" s="337">
        <f t="shared" si="29"/>
        <v>41724</v>
      </c>
      <c r="H2067" s="81">
        <v>45029</v>
      </c>
      <c r="J2067" s="81">
        <v>45029</v>
      </c>
    </row>
    <row r="2068" spans="3:10" ht="15" hidden="1" customHeight="1">
      <c r="C2068" s="337">
        <f t="shared" si="29"/>
        <v>41725</v>
      </c>
      <c r="H2068" s="81">
        <v>45030</v>
      </c>
      <c r="J2068" s="81">
        <v>45030</v>
      </c>
    </row>
    <row r="2069" spans="3:10" ht="15" hidden="1" customHeight="1">
      <c r="C2069" s="337">
        <f t="shared" si="29"/>
        <v>41726</v>
      </c>
      <c r="H2069" s="81">
        <v>45031</v>
      </c>
      <c r="J2069" s="81">
        <v>45031</v>
      </c>
    </row>
    <row r="2070" spans="3:10" ht="15" hidden="1" customHeight="1">
      <c r="C2070" s="337">
        <f t="shared" si="29"/>
        <v>41727</v>
      </c>
      <c r="H2070" s="81">
        <v>45032</v>
      </c>
      <c r="J2070" s="81">
        <v>45032</v>
      </c>
    </row>
    <row r="2071" spans="3:10" ht="15" hidden="1" customHeight="1">
      <c r="C2071" s="337">
        <f t="shared" si="29"/>
        <v>41728</v>
      </c>
      <c r="H2071" s="81">
        <v>45033</v>
      </c>
      <c r="J2071" s="81">
        <v>45033</v>
      </c>
    </row>
    <row r="2072" spans="3:10" ht="15" hidden="1" customHeight="1">
      <c r="C2072" s="337">
        <f t="shared" si="29"/>
        <v>41729</v>
      </c>
      <c r="H2072" s="81">
        <v>45034</v>
      </c>
      <c r="J2072" s="81">
        <v>45034</v>
      </c>
    </row>
    <row r="2073" spans="3:10" ht="15" hidden="1" customHeight="1">
      <c r="C2073" s="337">
        <f t="shared" si="29"/>
        <v>41730</v>
      </c>
      <c r="H2073" s="81">
        <v>45035</v>
      </c>
      <c r="J2073" s="81">
        <v>45035</v>
      </c>
    </row>
    <row r="2074" spans="3:10" ht="15" hidden="1" customHeight="1">
      <c r="C2074" s="337">
        <f t="shared" si="29"/>
        <v>41731</v>
      </c>
      <c r="H2074" s="81">
        <v>45036</v>
      </c>
      <c r="J2074" s="81">
        <v>45036</v>
      </c>
    </row>
    <row r="2075" spans="3:10" ht="15" hidden="1" customHeight="1">
      <c r="C2075" s="337">
        <f t="shared" si="29"/>
        <v>41732</v>
      </c>
      <c r="H2075" s="81">
        <v>45037</v>
      </c>
      <c r="J2075" s="81">
        <v>45037</v>
      </c>
    </row>
    <row r="2076" spans="3:10" ht="15" hidden="1" customHeight="1">
      <c r="C2076" s="337">
        <f t="shared" si="29"/>
        <v>41733</v>
      </c>
      <c r="H2076" s="81">
        <v>45038</v>
      </c>
      <c r="J2076" s="81">
        <v>45038</v>
      </c>
    </row>
    <row r="2077" spans="3:10" ht="15" hidden="1" customHeight="1">
      <c r="C2077" s="337">
        <f t="shared" si="29"/>
        <v>41734</v>
      </c>
      <c r="H2077" s="81">
        <v>45039</v>
      </c>
      <c r="J2077" s="81">
        <v>45039</v>
      </c>
    </row>
    <row r="2078" spans="3:10" ht="15" hidden="1" customHeight="1">
      <c r="C2078" s="337">
        <f t="shared" si="29"/>
        <v>41735</v>
      </c>
      <c r="H2078" s="81">
        <v>45040</v>
      </c>
      <c r="J2078" s="81">
        <v>45040</v>
      </c>
    </row>
    <row r="2079" spans="3:10" ht="15" hidden="1" customHeight="1">
      <c r="C2079" s="337">
        <f t="shared" si="29"/>
        <v>41736</v>
      </c>
      <c r="H2079" s="81">
        <v>45041</v>
      </c>
      <c r="J2079" s="81">
        <v>45041</v>
      </c>
    </row>
    <row r="2080" spans="3:10" ht="15" hidden="1" customHeight="1">
      <c r="C2080" s="337">
        <f t="shared" ref="C2080:C2143" si="30">+C2079+1</f>
        <v>41737</v>
      </c>
      <c r="H2080" s="81">
        <v>45042</v>
      </c>
      <c r="J2080" s="81">
        <v>45042</v>
      </c>
    </row>
    <row r="2081" spans="3:10" ht="15" hidden="1" customHeight="1">
      <c r="C2081" s="337">
        <f t="shared" si="30"/>
        <v>41738</v>
      </c>
      <c r="H2081" s="81">
        <v>45043</v>
      </c>
      <c r="J2081" s="81">
        <v>45043</v>
      </c>
    </row>
    <row r="2082" spans="3:10" ht="15" hidden="1" customHeight="1">
      <c r="C2082" s="337">
        <f t="shared" si="30"/>
        <v>41739</v>
      </c>
      <c r="H2082" s="81">
        <v>45044</v>
      </c>
      <c r="J2082" s="81">
        <v>45044</v>
      </c>
    </row>
    <row r="2083" spans="3:10" ht="15" hidden="1" customHeight="1">
      <c r="C2083" s="337">
        <f t="shared" si="30"/>
        <v>41740</v>
      </c>
      <c r="H2083" s="81">
        <v>45045</v>
      </c>
      <c r="J2083" s="81">
        <v>45045</v>
      </c>
    </row>
    <row r="2084" spans="3:10" ht="15" hidden="1" customHeight="1">
      <c r="C2084" s="337">
        <f t="shared" si="30"/>
        <v>41741</v>
      </c>
      <c r="H2084" s="81">
        <v>45046</v>
      </c>
      <c r="J2084" s="81">
        <v>45046</v>
      </c>
    </row>
    <row r="2085" spans="3:10" ht="15" hidden="1" customHeight="1">
      <c r="C2085" s="337">
        <f t="shared" si="30"/>
        <v>41742</v>
      </c>
      <c r="H2085" s="81">
        <v>45047</v>
      </c>
      <c r="J2085" s="81">
        <v>45047</v>
      </c>
    </row>
    <row r="2086" spans="3:10" ht="15" hidden="1" customHeight="1">
      <c r="C2086" s="337">
        <f t="shared" si="30"/>
        <v>41743</v>
      </c>
      <c r="H2086" s="81">
        <v>45048</v>
      </c>
      <c r="J2086" s="81">
        <v>45048</v>
      </c>
    </row>
    <row r="2087" spans="3:10" ht="15" hidden="1" customHeight="1">
      <c r="C2087" s="337">
        <f t="shared" si="30"/>
        <v>41744</v>
      </c>
      <c r="H2087" s="81">
        <v>45049</v>
      </c>
      <c r="J2087" s="81">
        <v>45049</v>
      </c>
    </row>
    <row r="2088" spans="3:10" ht="15" hidden="1" customHeight="1">
      <c r="C2088" s="337">
        <f t="shared" si="30"/>
        <v>41745</v>
      </c>
      <c r="H2088" s="81">
        <v>45050</v>
      </c>
      <c r="J2088" s="81">
        <v>45050</v>
      </c>
    </row>
    <row r="2089" spans="3:10" ht="15" hidden="1" customHeight="1">
      <c r="C2089" s="337">
        <f t="shared" si="30"/>
        <v>41746</v>
      </c>
      <c r="H2089" s="81">
        <v>45051</v>
      </c>
      <c r="J2089" s="81">
        <v>45051</v>
      </c>
    </row>
    <row r="2090" spans="3:10" ht="15" hidden="1" customHeight="1">
      <c r="C2090" s="337">
        <f t="shared" si="30"/>
        <v>41747</v>
      </c>
      <c r="H2090" s="81">
        <v>45052</v>
      </c>
      <c r="J2090" s="81">
        <v>45052</v>
      </c>
    </row>
    <row r="2091" spans="3:10" ht="15" hidden="1" customHeight="1">
      <c r="C2091" s="337">
        <f t="shared" si="30"/>
        <v>41748</v>
      </c>
      <c r="H2091" s="81">
        <v>45053</v>
      </c>
      <c r="J2091" s="81">
        <v>45053</v>
      </c>
    </row>
    <row r="2092" spans="3:10" ht="15" hidden="1" customHeight="1">
      <c r="C2092" s="337">
        <f t="shared" si="30"/>
        <v>41749</v>
      </c>
      <c r="H2092" s="81">
        <v>45054</v>
      </c>
      <c r="J2092" s="81">
        <v>45054</v>
      </c>
    </row>
    <row r="2093" spans="3:10" ht="15" hidden="1" customHeight="1">
      <c r="C2093" s="337">
        <f t="shared" si="30"/>
        <v>41750</v>
      </c>
      <c r="H2093" s="81">
        <v>45055</v>
      </c>
      <c r="J2093" s="81">
        <v>45055</v>
      </c>
    </row>
    <row r="2094" spans="3:10" ht="15" hidden="1" customHeight="1">
      <c r="C2094" s="337">
        <f t="shared" si="30"/>
        <v>41751</v>
      </c>
      <c r="H2094" s="81">
        <v>45056</v>
      </c>
      <c r="J2094" s="81">
        <v>45056</v>
      </c>
    </row>
    <row r="2095" spans="3:10" ht="15" hidden="1" customHeight="1">
      <c r="C2095" s="337">
        <f t="shared" si="30"/>
        <v>41752</v>
      </c>
      <c r="H2095" s="81">
        <v>45057</v>
      </c>
      <c r="J2095" s="81">
        <v>45057</v>
      </c>
    </row>
    <row r="2096" spans="3:10" ht="15" hidden="1" customHeight="1">
      <c r="C2096" s="337">
        <f t="shared" si="30"/>
        <v>41753</v>
      </c>
      <c r="H2096" s="81">
        <v>45058</v>
      </c>
      <c r="J2096" s="81">
        <v>45058</v>
      </c>
    </row>
    <row r="2097" spans="3:10" ht="15" hidden="1" customHeight="1">
      <c r="C2097" s="337">
        <f t="shared" si="30"/>
        <v>41754</v>
      </c>
      <c r="H2097" s="81">
        <v>45059</v>
      </c>
      <c r="J2097" s="81">
        <v>45059</v>
      </c>
    </row>
    <row r="2098" spans="3:10" ht="15" hidden="1" customHeight="1">
      <c r="C2098" s="337">
        <f t="shared" si="30"/>
        <v>41755</v>
      </c>
      <c r="H2098" s="81">
        <v>45060</v>
      </c>
      <c r="J2098" s="81">
        <v>45060</v>
      </c>
    </row>
    <row r="2099" spans="3:10" ht="15" hidden="1" customHeight="1">
      <c r="C2099" s="337">
        <f t="shared" si="30"/>
        <v>41756</v>
      </c>
      <c r="H2099" s="81">
        <v>45061</v>
      </c>
      <c r="J2099" s="81">
        <v>45061</v>
      </c>
    </row>
    <row r="2100" spans="3:10" ht="15" hidden="1" customHeight="1">
      <c r="C2100" s="337">
        <f t="shared" si="30"/>
        <v>41757</v>
      </c>
      <c r="H2100" s="81">
        <v>45062</v>
      </c>
      <c r="J2100" s="81">
        <v>45062</v>
      </c>
    </row>
    <row r="2101" spans="3:10" ht="15" hidden="1" customHeight="1">
      <c r="C2101" s="337">
        <f t="shared" si="30"/>
        <v>41758</v>
      </c>
      <c r="H2101" s="81">
        <v>45063</v>
      </c>
      <c r="J2101" s="81">
        <v>45063</v>
      </c>
    </row>
    <row r="2102" spans="3:10" ht="15" hidden="1" customHeight="1">
      <c r="C2102" s="337">
        <f t="shared" si="30"/>
        <v>41759</v>
      </c>
      <c r="H2102" s="81">
        <v>45064</v>
      </c>
      <c r="J2102" s="81">
        <v>45064</v>
      </c>
    </row>
    <row r="2103" spans="3:10" ht="15" hidden="1" customHeight="1">
      <c r="C2103" s="337">
        <f t="shared" si="30"/>
        <v>41760</v>
      </c>
      <c r="H2103" s="81">
        <v>45065</v>
      </c>
      <c r="J2103" s="81">
        <v>45065</v>
      </c>
    </row>
    <row r="2104" spans="3:10" ht="15" hidden="1" customHeight="1">
      <c r="C2104" s="337">
        <f t="shared" si="30"/>
        <v>41761</v>
      </c>
      <c r="H2104" s="81">
        <v>45066</v>
      </c>
      <c r="J2104" s="81">
        <v>45066</v>
      </c>
    </row>
    <row r="2105" spans="3:10" ht="15" hidden="1" customHeight="1">
      <c r="C2105" s="337">
        <f t="shared" si="30"/>
        <v>41762</v>
      </c>
      <c r="H2105" s="81">
        <v>45067</v>
      </c>
      <c r="J2105" s="81">
        <v>45067</v>
      </c>
    </row>
    <row r="2106" spans="3:10" ht="15" hidden="1" customHeight="1">
      <c r="C2106" s="337">
        <f t="shared" si="30"/>
        <v>41763</v>
      </c>
      <c r="H2106" s="81">
        <v>45068</v>
      </c>
      <c r="J2106" s="81">
        <v>45068</v>
      </c>
    </row>
    <row r="2107" spans="3:10" ht="15" hidden="1" customHeight="1">
      <c r="C2107" s="337">
        <f t="shared" si="30"/>
        <v>41764</v>
      </c>
      <c r="H2107" s="81">
        <v>45069</v>
      </c>
      <c r="J2107" s="81">
        <v>45069</v>
      </c>
    </row>
    <row r="2108" spans="3:10" ht="15" hidden="1" customHeight="1">
      <c r="C2108" s="337">
        <f t="shared" si="30"/>
        <v>41765</v>
      </c>
      <c r="H2108" s="81">
        <v>45070</v>
      </c>
      <c r="J2108" s="81">
        <v>45070</v>
      </c>
    </row>
    <row r="2109" spans="3:10" ht="15" hidden="1" customHeight="1">
      <c r="C2109" s="337">
        <f t="shared" si="30"/>
        <v>41766</v>
      </c>
      <c r="H2109" s="81">
        <v>45071</v>
      </c>
      <c r="J2109" s="81">
        <v>45071</v>
      </c>
    </row>
    <row r="2110" spans="3:10" ht="15" hidden="1" customHeight="1">
      <c r="C2110" s="337">
        <f t="shared" si="30"/>
        <v>41767</v>
      </c>
      <c r="H2110" s="81">
        <v>45072</v>
      </c>
      <c r="J2110" s="81">
        <v>45072</v>
      </c>
    </row>
    <row r="2111" spans="3:10" ht="15" hidden="1" customHeight="1">
      <c r="C2111" s="337">
        <f t="shared" si="30"/>
        <v>41768</v>
      </c>
      <c r="H2111" s="81">
        <v>45073</v>
      </c>
      <c r="J2111" s="81">
        <v>45073</v>
      </c>
    </row>
    <row r="2112" spans="3:10" ht="15" hidden="1" customHeight="1">
      <c r="C2112" s="337">
        <f t="shared" si="30"/>
        <v>41769</v>
      </c>
      <c r="H2112" s="81">
        <v>45074</v>
      </c>
      <c r="J2112" s="81">
        <v>45074</v>
      </c>
    </row>
    <row r="2113" spans="3:10" ht="15" hidden="1" customHeight="1">
      <c r="C2113" s="337">
        <f t="shared" si="30"/>
        <v>41770</v>
      </c>
      <c r="H2113" s="81">
        <v>45075</v>
      </c>
      <c r="J2113" s="81">
        <v>45075</v>
      </c>
    </row>
    <row r="2114" spans="3:10" ht="15" hidden="1" customHeight="1">
      <c r="C2114" s="337">
        <f t="shared" si="30"/>
        <v>41771</v>
      </c>
      <c r="H2114" s="81">
        <v>45076</v>
      </c>
      <c r="J2114" s="81">
        <v>45076</v>
      </c>
    </row>
    <row r="2115" spans="3:10" ht="15" hidden="1" customHeight="1">
      <c r="C2115" s="337">
        <f t="shared" si="30"/>
        <v>41772</v>
      </c>
      <c r="H2115" s="81">
        <v>45077</v>
      </c>
      <c r="J2115" s="81">
        <v>45077</v>
      </c>
    </row>
    <row r="2116" spans="3:10" ht="15" hidden="1" customHeight="1">
      <c r="C2116" s="337">
        <f t="shared" si="30"/>
        <v>41773</v>
      </c>
      <c r="H2116" s="81">
        <v>45078</v>
      </c>
      <c r="J2116" s="81">
        <v>45078</v>
      </c>
    </row>
    <row r="2117" spans="3:10" ht="15" hidden="1" customHeight="1">
      <c r="C2117" s="337">
        <f t="shared" si="30"/>
        <v>41774</v>
      </c>
      <c r="H2117" s="81">
        <v>45079</v>
      </c>
      <c r="J2117" s="81">
        <v>45079</v>
      </c>
    </row>
    <row r="2118" spans="3:10" ht="15" hidden="1" customHeight="1">
      <c r="C2118" s="337">
        <f t="shared" si="30"/>
        <v>41775</v>
      </c>
      <c r="H2118" s="81">
        <v>45080</v>
      </c>
      <c r="J2118" s="81">
        <v>45080</v>
      </c>
    </row>
    <row r="2119" spans="3:10" ht="15" hidden="1" customHeight="1">
      <c r="C2119" s="337">
        <f t="shared" si="30"/>
        <v>41776</v>
      </c>
      <c r="H2119" s="81">
        <v>45081</v>
      </c>
      <c r="J2119" s="81">
        <v>45081</v>
      </c>
    </row>
    <row r="2120" spans="3:10" ht="15" hidden="1" customHeight="1">
      <c r="C2120" s="337">
        <f t="shared" si="30"/>
        <v>41777</v>
      </c>
      <c r="H2120" s="81">
        <v>45082</v>
      </c>
      <c r="J2120" s="81">
        <v>45082</v>
      </c>
    </row>
    <row r="2121" spans="3:10" ht="15" hidden="1" customHeight="1">
      <c r="C2121" s="337">
        <f t="shared" si="30"/>
        <v>41778</v>
      </c>
      <c r="H2121" s="81">
        <v>45083</v>
      </c>
      <c r="J2121" s="81">
        <v>45083</v>
      </c>
    </row>
    <row r="2122" spans="3:10" ht="15" hidden="1" customHeight="1">
      <c r="C2122" s="337">
        <f t="shared" si="30"/>
        <v>41779</v>
      </c>
      <c r="H2122" s="81">
        <v>45084</v>
      </c>
      <c r="J2122" s="81">
        <v>45084</v>
      </c>
    </row>
    <row r="2123" spans="3:10" ht="15" hidden="1" customHeight="1">
      <c r="C2123" s="337">
        <f t="shared" si="30"/>
        <v>41780</v>
      </c>
      <c r="H2123" s="81">
        <v>45085</v>
      </c>
      <c r="J2123" s="81">
        <v>45085</v>
      </c>
    </row>
    <row r="2124" spans="3:10" ht="15" hidden="1" customHeight="1">
      <c r="C2124" s="337">
        <f t="shared" si="30"/>
        <v>41781</v>
      </c>
      <c r="H2124" s="81">
        <v>45086</v>
      </c>
      <c r="J2124" s="81">
        <v>45086</v>
      </c>
    </row>
    <row r="2125" spans="3:10" ht="15" hidden="1" customHeight="1">
      <c r="C2125" s="337">
        <f t="shared" si="30"/>
        <v>41782</v>
      </c>
      <c r="H2125" s="81">
        <v>45087</v>
      </c>
      <c r="J2125" s="81">
        <v>45087</v>
      </c>
    </row>
    <row r="2126" spans="3:10" ht="15" hidden="1" customHeight="1">
      <c r="C2126" s="337">
        <f t="shared" si="30"/>
        <v>41783</v>
      </c>
      <c r="H2126" s="81">
        <v>45088</v>
      </c>
      <c r="J2126" s="81">
        <v>45088</v>
      </c>
    </row>
    <row r="2127" spans="3:10" ht="15" hidden="1" customHeight="1">
      <c r="C2127" s="337">
        <f t="shared" si="30"/>
        <v>41784</v>
      </c>
      <c r="H2127" s="81">
        <v>45089</v>
      </c>
      <c r="J2127" s="81">
        <v>45089</v>
      </c>
    </row>
    <row r="2128" spans="3:10" ht="15" hidden="1" customHeight="1">
      <c r="C2128" s="337">
        <f t="shared" si="30"/>
        <v>41785</v>
      </c>
      <c r="H2128" s="81">
        <v>45090</v>
      </c>
      <c r="J2128" s="81">
        <v>45090</v>
      </c>
    </row>
    <row r="2129" spans="3:10" ht="15" hidden="1" customHeight="1">
      <c r="C2129" s="337">
        <f t="shared" si="30"/>
        <v>41786</v>
      </c>
      <c r="H2129" s="81">
        <v>45091</v>
      </c>
      <c r="J2129" s="81">
        <v>45091</v>
      </c>
    </row>
    <row r="2130" spans="3:10" ht="15" hidden="1" customHeight="1">
      <c r="C2130" s="337">
        <f t="shared" si="30"/>
        <v>41787</v>
      </c>
      <c r="H2130" s="81">
        <v>45092</v>
      </c>
      <c r="J2130" s="81">
        <v>45092</v>
      </c>
    </row>
    <row r="2131" spans="3:10" ht="15" hidden="1" customHeight="1">
      <c r="C2131" s="337">
        <f t="shared" si="30"/>
        <v>41788</v>
      </c>
      <c r="H2131" s="81">
        <v>45093</v>
      </c>
      <c r="J2131" s="81">
        <v>45093</v>
      </c>
    </row>
    <row r="2132" spans="3:10" ht="15" hidden="1" customHeight="1">
      <c r="C2132" s="337">
        <f t="shared" si="30"/>
        <v>41789</v>
      </c>
      <c r="H2132" s="81">
        <v>45094</v>
      </c>
      <c r="J2132" s="81">
        <v>45094</v>
      </c>
    </row>
    <row r="2133" spans="3:10" ht="15" hidden="1" customHeight="1">
      <c r="C2133" s="337">
        <f t="shared" si="30"/>
        <v>41790</v>
      </c>
      <c r="H2133" s="81">
        <v>45095</v>
      </c>
      <c r="J2133" s="81">
        <v>45095</v>
      </c>
    </row>
    <row r="2134" spans="3:10" ht="15" hidden="1" customHeight="1">
      <c r="C2134" s="337">
        <f t="shared" si="30"/>
        <v>41791</v>
      </c>
      <c r="H2134" s="81">
        <v>45096</v>
      </c>
      <c r="J2134" s="81">
        <v>45096</v>
      </c>
    </row>
    <row r="2135" spans="3:10" ht="15" hidden="1" customHeight="1">
      <c r="C2135" s="337">
        <f t="shared" si="30"/>
        <v>41792</v>
      </c>
      <c r="H2135" s="81">
        <v>45097</v>
      </c>
      <c r="J2135" s="81">
        <v>45097</v>
      </c>
    </row>
    <row r="2136" spans="3:10" ht="15" hidden="1" customHeight="1">
      <c r="C2136" s="337">
        <f t="shared" si="30"/>
        <v>41793</v>
      </c>
      <c r="H2136" s="81">
        <v>45098</v>
      </c>
      <c r="J2136" s="81">
        <v>45098</v>
      </c>
    </row>
    <row r="2137" spans="3:10" ht="15" hidden="1" customHeight="1">
      <c r="C2137" s="337">
        <f t="shared" si="30"/>
        <v>41794</v>
      </c>
      <c r="H2137" s="81">
        <v>45099</v>
      </c>
      <c r="J2137" s="81">
        <v>45099</v>
      </c>
    </row>
    <row r="2138" spans="3:10" ht="15" hidden="1" customHeight="1">
      <c r="C2138" s="337">
        <f t="shared" si="30"/>
        <v>41795</v>
      </c>
      <c r="H2138" s="81">
        <v>45100</v>
      </c>
      <c r="J2138" s="81">
        <v>45100</v>
      </c>
    </row>
    <row r="2139" spans="3:10" ht="15" hidden="1" customHeight="1">
      <c r="C2139" s="337">
        <f t="shared" si="30"/>
        <v>41796</v>
      </c>
      <c r="H2139" s="81">
        <v>45101</v>
      </c>
      <c r="J2139" s="81">
        <v>45101</v>
      </c>
    </row>
    <row r="2140" spans="3:10" ht="15" hidden="1" customHeight="1">
      <c r="C2140" s="337">
        <f t="shared" si="30"/>
        <v>41797</v>
      </c>
      <c r="H2140" s="81">
        <v>45102</v>
      </c>
      <c r="J2140" s="81">
        <v>45102</v>
      </c>
    </row>
    <row r="2141" spans="3:10" ht="15" hidden="1" customHeight="1">
      <c r="C2141" s="337">
        <f t="shared" si="30"/>
        <v>41798</v>
      </c>
      <c r="H2141" s="81">
        <v>45103</v>
      </c>
      <c r="J2141" s="81">
        <v>45103</v>
      </c>
    </row>
    <row r="2142" spans="3:10" ht="15" hidden="1" customHeight="1">
      <c r="C2142" s="337">
        <f t="shared" si="30"/>
        <v>41799</v>
      </c>
      <c r="H2142" s="81">
        <v>45104</v>
      </c>
      <c r="J2142" s="81">
        <v>45104</v>
      </c>
    </row>
    <row r="2143" spans="3:10" ht="15" hidden="1" customHeight="1">
      <c r="C2143" s="337">
        <f t="shared" si="30"/>
        <v>41800</v>
      </c>
      <c r="H2143" s="81">
        <v>45105</v>
      </c>
      <c r="J2143" s="81">
        <v>45105</v>
      </c>
    </row>
    <row r="2144" spans="3:10" ht="15" hidden="1" customHeight="1">
      <c r="C2144" s="337">
        <f t="shared" ref="C2144:C2145" si="31">+C2143+1</f>
        <v>41801</v>
      </c>
      <c r="H2144" s="81">
        <v>45106</v>
      </c>
      <c r="J2144" s="81">
        <v>45106</v>
      </c>
    </row>
    <row r="2145" spans="3:10" ht="15" hidden="1" customHeight="1">
      <c r="C2145" s="337">
        <f t="shared" si="31"/>
        <v>41802</v>
      </c>
      <c r="H2145" s="81">
        <v>45107</v>
      </c>
      <c r="J2145" s="81">
        <v>45107</v>
      </c>
    </row>
    <row r="2146" spans="3:10" ht="15" hidden="1" customHeight="1">
      <c r="C2146" s="337"/>
      <c r="H2146" s="81">
        <v>45108</v>
      </c>
      <c r="J2146" s="81">
        <v>45108</v>
      </c>
    </row>
    <row r="2147" spans="3:10" ht="15" hidden="1" customHeight="1">
      <c r="C2147" s="337"/>
      <c r="H2147" s="81">
        <v>45109</v>
      </c>
      <c r="J2147" s="81">
        <v>45109</v>
      </c>
    </row>
    <row r="2148" spans="3:10" ht="15" hidden="1" customHeight="1">
      <c r="C2148" s="337"/>
      <c r="H2148" s="81">
        <v>45110</v>
      </c>
      <c r="J2148" s="81">
        <v>45110</v>
      </c>
    </row>
    <row r="2149" spans="3:10" ht="15" hidden="1" customHeight="1">
      <c r="C2149" s="337"/>
      <c r="H2149" s="81">
        <v>45111</v>
      </c>
      <c r="J2149" s="81">
        <v>45111</v>
      </c>
    </row>
    <row r="2150" spans="3:10" ht="15" hidden="1" customHeight="1">
      <c r="C2150" s="337"/>
      <c r="H2150" s="81">
        <v>45112</v>
      </c>
      <c r="J2150" s="81">
        <v>45112</v>
      </c>
    </row>
    <row r="2151" spans="3:10" ht="15" hidden="1" customHeight="1">
      <c r="C2151" s="337"/>
      <c r="H2151" s="81">
        <v>45113</v>
      </c>
      <c r="J2151" s="81">
        <v>45113</v>
      </c>
    </row>
    <row r="2152" spans="3:10" ht="15" hidden="1" customHeight="1">
      <c r="C2152" s="337"/>
      <c r="H2152" s="81">
        <v>45114</v>
      </c>
      <c r="J2152" s="81">
        <v>45114</v>
      </c>
    </row>
    <row r="2153" spans="3:10" ht="15" hidden="1" customHeight="1">
      <c r="C2153" s="337"/>
      <c r="H2153" s="81">
        <v>45115</v>
      </c>
      <c r="J2153" s="81">
        <v>45115</v>
      </c>
    </row>
    <row r="2154" spans="3:10" ht="15" hidden="1" customHeight="1">
      <c r="C2154" s="337"/>
      <c r="H2154" s="81">
        <v>45116</v>
      </c>
      <c r="J2154" s="81">
        <v>45116</v>
      </c>
    </row>
    <row r="2155" spans="3:10" ht="15" hidden="1" customHeight="1">
      <c r="C2155" s="337"/>
      <c r="H2155" s="81">
        <v>45117</v>
      </c>
      <c r="J2155" s="81">
        <v>45117</v>
      </c>
    </row>
    <row r="2156" spans="3:10" ht="15" hidden="1" customHeight="1">
      <c r="C2156" s="337"/>
      <c r="H2156" s="81">
        <v>45118</v>
      </c>
      <c r="J2156" s="81">
        <v>45118</v>
      </c>
    </row>
    <row r="2157" spans="3:10" ht="15" hidden="1" customHeight="1">
      <c r="C2157" s="337"/>
      <c r="H2157" s="81">
        <v>45119</v>
      </c>
      <c r="J2157" s="81">
        <v>45119</v>
      </c>
    </row>
    <row r="2158" spans="3:10" ht="15" hidden="1" customHeight="1">
      <c r="C2158" s="337"/>
      <c r="H2158" s="81">
        <v>45120</v>
      </c>
      <c r="J2158" s="81">
        <v>45120</v>
      </c>
    </row>
    <row r="2159" spans="3:10" ht="15" hidden="1" customHeight="1">
      <c r="C2159" s="337"/>
      <c r="H2159" s="81">
        <v>45121</v>
      </c>
      <c r="J2159" s="81">
        <v>45121</v>
      </c>
    </row>
    <row r="2160" spans="3:10" ht="15" hidden="1" customHeight="1">
      <c r="C2160" s="337"/>
      <c r="H2160" s="81">
        <v>45122</v>
      </c>
      <c r="J2160" s="81">
        <v>45122</v>
      </c>
    </row>
    <row r="2161" spans="3:10" ht="15" hidden="1" customHeight="1">
      <c r="C2161" s="337"/>
      <c r="H2161" s="81">
        <v>45123</v>
      </c>
      <c r="J2161" s="81">
        <v>45123</v>
      </c>
    </row>
    <row r="2162" spans="3:10" ht="15" hidden="1" customHeight="1">
      <c r="C2162" s="337"/>
      <c r="H2162" s="81">
        <v>45124</v>
      </c>
      <c r="J2162" s="81">
        <v>45124</v>
      </c>
    </row>
    <row r="2163" spans="3:10" ht="15" hidden="1" customHeight="1">
      <c r="C2163" s="337"/>
      <c r="H2163" s="81">
        <v>45125</v>
      </c>
      <c r="J2163" s="81">
        <v>45125</v>
      </c>
    </row>
    <row r="2164" spans="3:10" ht="15" hidden="1" customHeight="1">
      <c r="C2164" s="337"/>
      <c r="H2164" s="81">
        <v>45126</v>
      </c>
      <c r="J2164" s="81">
        <v>45126</v>
      </c>
    </row>
    <row r="2165" spans="3:10" ht="15" hidden="1" customHeight="1">
      <c r="C2165" s="337"/>
      <c r="H2165" s="81">
        <v>45127</v>
      </c>
      <c r="J2165" s="81">
        <v>45127</v>
      </c>
    </row>
    <row r="2166" spans="3:10" ht="15" hidden="1" customHeight="1">
      <c r="C2166" s="337"/>
      <c r="H2166" s="81">
        <v>45128</v>
      </c>
      <c r="J2166" s="81">
        <v>45128</v>
      </c>
    </row>
    <row r="2167" spans="3:10" ht="15" hidden="1" customHeight="1">
      <c r="C2167" s="337"/>
      <c r="H2167" s="81">
        <v>45129</v>
      </c>
      <c r="J2167" s="81">
        <v>45129</v>
      </c>
    </row>
    <row r="2168" spans="3:10" ht="15" hidden="1" customHeight="1">
      <c r="C2168" s="337"/>
      <c r="H2168" s="81">
        <v>45130</v>
      </c>
      <c r="J2168" s="81">
        <v>45130</v>
      </c>
    </row>
    <row r="2169" spans="3:10" ht="15" hidden="1" customHeight="1">
      <c r="C2169" s="337"/>
      <c r="H2169" s="81">
        <v>45131</v>
      </c>
      <c r="J2169" s="81">
        <v>45131</v>
      </c>
    </row>
    <row r="2170" spans="3:10" ht="15" hidden="1" customHeight="1">
      <c r="C2170" s="337"/>
      <c r="H2170" s="81">
        <v>45132</v>
      </c>
      <c r="J2170" s="81">
        <v>45132</v>
      </c>
    </row>
    <row r="2171" spans="3:10" ht="15" hidden="1" customHeight="1">
      <c r="C2171" s="337"/>
      <c r="H2171" s="81">
        <v>45133</v>
      </c>
      <c r="J2171" s="81">
        <v>45133</v>
      </c>
    </row>
    <row r="2172" spans="3:10" ht="15" hidden="1" customHeight="1">
      <c r="C2172" s="337"/>
      <c r="H2172" s="81">
        <v>45134</v>
      </c>
      <c r="J2172" s="81">
        <v>45134</v>
      </c>
    </row>
    <row r="2173" spans="3:10" ht="15" hidden="1" customHeight="1">
      <c r="C2173" s="337"/>
      <c r="H2173" s="81">
        <v>45135</v>
      </c>
      <c r="J2173" s="81">
        <v>45135</v>
      </c>
    </row>
    <row r="2174" spans="3:10" ht="15" hidden="1" customHeight="1">
      <c r="C2174" s="337"/>
      <c r="H2174" s="81">
        <v>45136</v>
      </c>
      <c r="J2174" s="81">
        <v>45136</v>
      </c>
    </row>
    <row r="2175" spans="3:10" ht="15" hidden="1" customHeight="1">
      <c r="C2175" s="337"/>
      <c r="H2175" s="81">
        <v>45137</v>
      </c>
      <c r="J2175" s="81">
        <v>45137</v>
      </c>
    </row>
    <row r="2176" spans="3:10" ht="15" hidden="1" customHeight="1">
      <c r="C2176" s="337"/>
      <c r="H2176" s="81">
        <v>45138</v>
      </c>
      <c r="J2176" s="81">
        <v>45138</v>
      </c>
    </row>
    <row r="2177" spans="3:10" ht="15" hidden="1" customHeight="1">
      <c r="C2177" s="337"/>
      <c r="H2177" s="81">
        <v>45139</v>
      </c>
      <c r="J2177" s="81">
        <v>45139</v>
      </c>
    </row>
    <row r="2178" spans="3:10" ht="15" hidden="1" customHeight="1">
      <c r="C2178" s="337"/>
      <c r="H2178" s="81">
        <v>45140</v>
      </c>
      <c r="J2178" s="81">
        <v>45140</v>
      </c>
    </row>
    <row r="2179" spans="3:10" ht="15" hidden="1" customHeight="1">
      <c r="C2179" s="337"/>
      <c r="H2179" s="81">
        <v>45141</v>
      </c>
      <c r="J2179" s="81">
        <v>45141</v>
      </c>
    </row>
    <row r="2180" spans="3:10" ht="15" hidden="1" customHeight="1">
      <c r="C2180" s="337"/>
      <c r="H2180" s="81">
        <v>45142</v>
      </c>
      <c r="J2180" s="81">
        <v>45142</v>
      </c>
    </row>
    <row r="2181" spans="3:10" ht="15" hidden="1" customHeight="1">
      <c r="C2181" s="337"/>
      <c r="H2181" s="81">
        <v>45143</v>
      </c>
      <c r="J2181" s="81">
        <v>45143</v>
      </c>
    </row>
    <row r="2182" spans="3:10" ht="15" hidden="1" customHeight="1">
      <c r="C2182" s="337"/>
      <c r="H2182" s="81">
        <v>45144</v>
      </c>
      <c r="J2182" s="81">
        <v>45144</v>
      </c>
    </row>
    <row r="2183" spans="3:10" ht="15" hidden="1" customHeight="1">
      <c r="C2183" s="337"/>
      <c r="H2183" s="81">
        <v>45145</v>
      </c>
      <c r="J2183" s="81">
        <v>45145</v>
      </c>
    </row>
    <row r="2184" spans="3:10" ht="15" hidden="1" customHeight="1">
      <c r="C2184" s="337"/>
      <c r="H2184" s="81">
        <v>45146</v>
      </c>
      <c r="J2184" s="81">
        <v>45146</v>
      </c>
    </row>
    <row r="2185" spans="3:10" ht="15" hidden="1" customHeight="1">
      <c r="C2185" s="337"/>
      <c r="H2185" s="81">
        <v>45147</v>
      </c>
      <c r="J2185" s="81">
        <v>45147</v>
      </c>
    </row>
    <row r="2186" spans="3:10" ht="15" hidden="1" customHeight="1">
      <c r="C2186" s="337"/>
      <c r="H2186" s="81">
        <v>45148</v>
      </c>
      <c r="J2186" s="81">
        <v>45148</v>
      </c>
    </row>
    <row r="2187" spans="3:10" ht="15" hidden="1" customHeight="1">
      <c r="C2187" s="337"/>
      <c r="H2187" s="81">
        <v>45149</v>
      </c>
      <c r="J2187" s="81">
        <v>45149</v>
      </c>
    </row>
    <row r="2188" spans="3:10" ht="15" hidden="1" customHeight="1">
      <c r="C2188" s="337"/>
      <c r="H2188" s="81">
        <v>45150</v>
      </c>
      <c r="J2188" s="81">
        <v>45150</v>
      </c>
    </row>
    <row r="2189" spans="3:10" ht="15" hidden="1" customHeight="1">
      <c r="C2189" s="337"/>
      <c r="H2189" s="81">
        <v>45151</v>
      </c>
      <c r="J2189" s="81">
        <v>45151</v>
      </c>
    </row>
    <row r="2190" spans="3:10" ht="15" hidden="1" customHeight="1">
      <c r="C2190" s="337"/>
      <c r="H2190" s="81">
        <v>45152</v>
      </c>
      <c r="J2190" s="81">
        <v>45152</v>
      </c>
    </row>
    <row r="2191" spans="3:10" ht="15" hidden="1" customHeight="1">
      <c r="C2191" s="337"/>
      <c r="H2191" s="81">
        <v>45153</v>
      </c>
      <c r="J2191" s="81">
        <v>45153</v>
      </c>
    </row>
    <row r="2192" spans="3:10" ht="15" hidden="1" customHeight="1">
      <c r="C2192" s="337"/>
      <c r="H2192" s="81">
        <v>45154</v>
      </c>
      <c r="J2192" s="81">
        <v>45154</v>
      </c>
    </row>
    <row r="2193" spans="3:10" ht="15" hidden="1" customHeight="1">
      <c r="C2193" s="337"/>
      <c r="H2193" s="81">
        <v>45155</v>
      </c>
      <c r="J2193" s="81">
        <v>45155</v>
      </c>
    </row>
    <row r="2194" spans="3:10" ht="15" hidden="1" customHeight="1">
      <c r="C2194" s="337"/>
      <c r="H2194" s="81">
        <v>45156</v>
      </c>
      <c r="J2194" s="81">
        <v>45156</v>
      </c>
    </row>
    <row r="2195" spans="3:10" ht="15" hidden="1" customHeight="1">
      <c r="C2195" s="337"/>
      <c r="H2195" s="81">
        <v>45157</v>
      </c>
      <c r="J2195" s="81">
        <v>45157</v>
      </c>
    </row>
    <row r="2196" spans="3:10" ht="15" hidden="1" customHeight="1">
      <c r="C2196" s="337"/>
      <c r="H2196" s="81">
        <v>45158</v>
      </c>
      <c r="J2196" s="81">
        <v>45158</v>
      </c>
    </row>
    <row r="2197" spans="3:10" ht="15" hidden="1" customHeight="1">
      <c r="C2197" s="337"/>
      <c r="H2197" s="81">
        <v>45159</v>
      </c>
      <c r="J2197" s="81">
        <v>45159</v>
      </c>
    </row>
    <row r="2198" spans="3:10" ht="15" hidden="1" customHeight="1">
      <c r="C2198" s="337"/>
      <c r="H2198" s="81">
        <v>45160</v>
      </c>
      <c r="J2198" s="81">
        <v>45160</v>
      </c>
    </row>
    <row r="2199" spans="3:10" ht="15" hidden="1" customHeight="1">
      <c r="C2199" s="337"/>
      <c r="H2199" s="81">
        <v>45161</v>
      </c>
      <c r="J2199" s="81">
        <v>45161</v>
      </c>
    </row>
    <row r="2200" spans="3:10" ht="15" hidden="1" customHeight="1">
      <c r="C2200" s="337"/>
      <c r="H2200" s="81">
        <v>45162</v>
      </c>
      <c r="J2200" s="81">
        <v>45162</v>
      </c>
    </row>
    <row r="2201" spans="3:10" ht="15" hidden="1" customHeight="1">
      <c r="C2201" s="337"/>
      <c r="H2201" s="81">
        <v>45163</v>
      </c>
      <c r="J2201" s="81">
        <v>45163</v>
      </c>
    </row>
    <row r="2202" spans="3:10" ht="15" hidden="1" customHeight="1">
      <c r="C2202" s="337"/>
      <c r="H2202" s="81">
        <v>45164</v>
      </c>
      <c r="J2202" s="81">
        <v>45164</v>
      </c>
    </row>
    <row r="2203" spans="3:10" ht="15" hidden="1" customHeight="1">
      <c r="C2203" s="337"/>
      <c r="H2203" s="81">
        <v>45165</v>
      </c>
      <c r="J2203" s="81">
        <v>45165</v>
      </c>
    </row>
    <row r="2204" spans="3:10" ht="15" hidden="1" customHeight="1">
      <c r="C2204" s="337"/>
      <c r="H2204" s="81">
        <v>45166</v>
      </c>
      <c r="J2204" s="81">
        <v>45166</v>
      </c>
    </row>
    <row r="2205" spans="3:10" ht="15" hidden="1" customHeight="1">
      <c r="C2205" s="337"/>
      <c r="H2205" s="81">
        <v>45167</v>
      </c>
      <c r="J2205" s="81">
        <v>45167</v>
      </c>
    </row>
    <row r="2206" spans="3:10" ht="15" hidden="1" customHeight="1">
      <c r="C2206" s="337"/>
      <c r="H2206" s="81">
        <v>45168</v>
      </c>
      <c r="J2206" s="81">
        <v>45168</v>
      </c>
    </row>
    <row r="2207" spans="3:10" ht="15" hidden="1" customHeight="1">
      <c r="C2207" s="337"/>
      <c r="H2207" s="81">
        <v>45169</v>
      </c>
      <c r="J2207" s="81">
        <v>45169</v>
      </c>
    </row>
    <row r="2208" spans="3:10" ht="15" hidden="1" customHeight="1">
      <c r="C2208" s="337"/>
      <c r="H2208" s="81">
        <v>45170</v>
      </c>
      <c r="J2208" s="81">
        <v>45170</v>
      </c>
    </row>
    <row r="2209" spans="3:10" ht="15" hidden="1" customHeight="1">
      <c r="C2209" s="337"/>
      <c r="H2209" s="81">
        <v>45171</v>
      </c>
      <c r="J2209" s="81">
        <v>45171</v>
      </c>
    </row>
    <row r="2210" spans="3:10" ht="15" hidden="1" customHeight="1">
      <c r="C2210" s="337"/>
      <c r="H2210" s="81">
        <v>45172</v>
      </c>
      <c r="J2210" s="81">
        <v>45172</v>
      </c>
    </row>
    <row r="2211" spans="3:10" ht="15" hidden="1" customHeight="1">
      <c r="C2211" s="337"/>
      <c r="H2211" s="81">
        <v>45173</v>
      </c>
      <c r="J2211" s="81">
        <v>45173</v>
      </c>
    </row>
    <row r="2212" spans="3:10" ht="15" hidden="1" customHeight="1">
      <c r="C2212" s="337"/>
      <c r="H2212" s="81">
        <v>45174</v>
      </c>
      <c r="J2212" s="81">
        <v>45174</v>
      </c>
    </row>
    <row r="2213" spans="3:10" ht="15" hidden="1" customHeight="1">
      <c r="C2213" s="337"/>
      <c r="H2213" s="81">
        <v>45175</v>
      </c>
      <c r="J2213" s="81">
        <v>45175</v>
      </c>
    </row>
    <row r="2214" spans="3:10" ht="15" hidden="1" customHeight="1">
      <c r="C2214" s="337"/>
      <c r="H2214" s="81">
        <v>45176</v>
      </c>
      <c r="J2214" s="81">
        <v>45176</v>
      </c>
    </row>
    <row r="2215" spans="3:10" ht="15" hidden="1" customHeight="1">
      <c r="C2215" s="337"/>
      <c r="H2215" s="81">
        <v>45177</v>
      </c>
      <c r="J2215" s="81">
        <v>45177</v>
      </c>
    </row>
    <row r="2216" spans="3:10" ht="15" hidden="1" customHeight="1">
      <c r="C2216" s="337"/>
      <c r="H2216" s="81">
        <v>45178</v>
      </c>
      <c r="J2216" s="81">
        <v>45178</v>
      </c>
    </row>
    <row r="2217" spans="3:10" ht="15" hidden="1" customHeight="1">
      <c r="C2217" s="337"/>
      <c r="H2217" s="81">
        <v>45179</v>
      </c>
      <c r="J2217" s="81">
        <v>45179</v>
      </c>
    </row>
    <row r="2218" spans="3:10" ht="15" hidden="1" customHeight="1">
      <c r="C2218" s="337"/>
      <c r="H2218" s="81">
        <v>45180</v>
      </c>
      <c r="J2218" s="81">
        <v>45180</v>
      </c>
    </row>
    <row r="2219" spans="3:10" ht="15" hidden="1" customHeight="1">
      <c r="C2219" s="337"/>
      <c r="H2219" s="81">
        <v>45181</v>
      </c>
      <c r="J2219" s="81">
        <v>45181</v>
      </c>
    </row>
    <row r="2220" spans="3:10" ht="15" hidden="1" customHeight="1">
      <c r="C2220" s="337"/>
      <c r="H2220" s="81">
        <v>45182</v>
      </c>
      <c r="J2220" s="81">
        <v>45182</v>
      </c>
    </row>
    <row r="2221" spans="3:10" ht="15" hidden="1" customHeight="1">
      <c r="C2221" s="337"/>
      <c r="H2221" s="81">
        <v>45183</v>
      </c>
      <c r="J2221" s="81">
        <v>45183</v>
      </c>
    </row>
    <row r="2222" spans="3:10" ht="15" hidden="1" customHeight="1">
      <c r="C2222" s="337"/>
      <c r="H2222" s="81">
        <v>45184</v>
      </c>
      <c r="J2222" s="81">
        <v>45184</v>
      </c>
    </row>
    <row r="2223" spans="3:10" ht="15" hidden="1" customHeight="1">
      <c r="C2223" s="337"/>
      <c r="H2223" s="81">
        <v>45185</v>
      </c>
      <c r="J2223" s="81">
        <v>45185</v>
      </c>
    </row>
    <row r="2224" spans="3:10" ht="15" hidden="1" customHeight="1">
      <c r="C2224" s="337"/>
      <c r="H2224" s="81">
        <v>45186</v>
      </c>
      <c r="J2224" s="81">
        <v>45186</v>
      </c>
    </row>
    <row r="2225" spans="3:10" ht="15" hidden="1" customHeight="1">
      <c r="C2225" s="337"/>
      <c r="H2225" s="81">
        <v>45187</v>
      </c>
      <c r="J2225" s="81">
        <v>45187</v>
      </c>
    </row>
    <row r="2226" spans="3:10" ht="15" hidden="1" customHeight="1">
      <c r="C2226" s="337"/>
      <c r="H2226" s="81">
        <v>45188</v>
      </c>
      <c r="J2226" s="81">
        <v>45188</v>
      </c>
    </row>
    <row r="2227" spans="3:10" ht="15" hidden="1" customHeight="1">
      <c r="C2227" s="337"/>
      <c r="H2227" s="81">
        <v>45189</v>
      </c>
      <c r="J2227" s="81">
        <v>45189</v>
      </c>
    </row>
    <row r="2228" spans="3:10" ht="15" hidden="1" customHeight="1">
      <c r="C2228" s="337"/>
      <c r="H2228" s="81">
        <v>45190</v>
      </c>
      <c r="J2228" s="81">
        <v>45190</v>
      </c>
    </row>
    <row r="2229" spans="3:10" ht="15" hidden="1" customHeight="1">
      <c r="C2229" s="337"/>
      <c r="H2229" s="81">
        <v>45191</v>
      </c>
      <c r="J2229" s="81">
        <v>45191</v>
      </c>
    </row>
    <row r="2230" spans="3:10" ht="15" hidden="1" customHeight="1">
      <c r="C2230" s="337"/>
      <c r="H2230" s="81">
        <v>45192</v>
      </c>
      <c r="J2230" s="81">
        <v>45192</v>
      </c>
    </row>
    <row r="2231" spans="3:10" ht="15" hidden="1" customHeight="1">
      <c r="C2231" s="337"/>
      <c r="H2231" s="81">
        <v>45193</v>
      </c>
      <c r="J2231" s="81">
        <v>45193</v>
      </c>
    </row>
    <row r="2232" spans="3:10" ht="15" hidden="1" customHeight="1">
      <c r="C2232" s="337"/>
      <c r="H2232" s="81">
        <v>45194</v>
      </c>
      <c r="J2232" s="81">
        <v>45194</v>
      </c>
    </row>
    <row r="2233" spans="3:10" ht="15" hidden="1" customHeight="1">
      <c r="C2233" s="337"/>
      <c r="H2233" s="81">
        <v>45195</v>
      </c>
      <c r="J2233" s="81">
        <v>45195</v>
      </c>
    </row>
    <row r="2234" spans="3:10" ht="15" hidden="1" customHeight="1">
      <c r="C2234" s="337"/>
      <c r="H2234" s="81">
        <v>45196</v>
      </c>
      <c r="J2234" s="81">
        <v>45196</v>
      </c>
    </row>
    <row r="2235" spans="3:10" ht="15" hidden="1" customHeight="1">
      <c r="C2235" s="337"/>
      <c r="H2235" s="81">
        <v>45197</v>
      </c>
      <c r="J2235" s="81">
        <v>45197</v>
      </c>
    </row>
    <row r="2236" spans="3:10" ht="15" hidden="1" customHeight="1">
      <c r="C2236" s="337"/>
      <c r="H2236" s="81">
        <v>45198</v>
      </c>
      <c r="J2236" s="81">
        <v>45198</v>
      </c>
    </row>
    <row r="2237" spans="3:10" ht="15" hidden="1" customHeight="1">
      <c r="C2237" s="337"/>
      <c r="H2237" s="81">
        <v>45199</v>
      </c>
      <c r="J2237" s="81">
        <v>45199</v>
      </c>
    </row>
    <row r="2238" spans="3:10" ht="15" hidden="1" customHeight="1">
      <c r="C2238" s="337"/>
      <c r="H2238" s="81">
        <v>45200</v>
      </c>
      <c r="J2238" s="81">
        <v>45200</v>
      </c>
    </row>
    <row r="2239" spans="3:10" ht="15" hidden="1" customHeight="1">
      <c r="C2239" s="337"/>
      <c r="H2239" s="81">
        <v>45201</v>
      </c>
      <c r="J2239" s="81">
        <v>45201</v>
      </c>
    </row>
    <row r="2240" spans="3:10" ht="15" hidden="1" customHeight="1">
      <c r="C2240" s="337"/>
      <c r="H2240" s="81">
        <v>45202</v>
      </c>
      <c r="J2240" s="81">
        <v>45202</v>
      </c>
    </row>
    <row r="2241" spans="3:10" ht="15" hidden="1" customHeight="1">
      <c r="C2241" s="337"/>
      <c r="H2241" s="81">
        <v>45203</v>
      </c>
      <c r="J2241" s="81">
        <v>45203</v>
      </c>
    </row>
    <row r="2242" spans="3:10" ht="15" hidden="1" customHeight="1">
      <c r="C2242" s="337"/>
      <c r="H2242" s="81">
        <v>45204</v>
      </c>
      <c r="J2242" s="81">
        <v>45204</v>
      </c>
    </row>
    <row r="2243" spans="3:10" ht="15" hidden="1" customHeight="1">
      <c r="C2243" s="337"/>
      <c r="H2243" s="81">
        <v>45205</v>
      </c>
      <c r="J2243" s="81">
        <v>45205</v>
      </c>
    </row>
    <row r="2244" spans="3:10" ht="15" hidden="1" customHeight="1">
      <c r="C2244" s="337"/>
      <c r="H2244" s="81">
        <v>45206</v>
      </c>
      <c r="J2244" s="81">
        <v>45206</v>
      </c>
    </row>
    <row r="2245" spans="3:10" ht="15" hidden="1" customHeight="1">
      <c r="C2245" s="337"/>
      <c r="H2245" s="81">
        <v>45207</v>
      </c>
      <c r="J2245" s="81">
        <v>45207</v>
      </c>
    </row>
    <row r="2246" spans="3:10" ht="15" hidden="1" customHeight="1">
      <c r="C2246" s="337"/>
      <c r="H2246" s="81">
        <v>45208</v>
      </c>
      <c r="J2246" s="81">
        <v>45208</v>
      </c>
    </row>
    <row r="2247" spans="3:10" ht="15" hidden="1" customHeight="1">
      <c r="C2247" s="337"/>
      <c r="H2247" s="81">
        <v>45209</v>
      </c>
      <c r="J2247" s="81">
        <v>45209</v>
      </c>
    </row>
    <row r="2248" spans="3:10" ht="15" hidden="1" customHeight="1">
      <c r="C2248" s="337"/>
      <c r="H2248" s="81">
        <v>45210</v>
      </c>
      <c r="J2248" s="81">
        <v>45210</v>
      </c>
    </row>
    <row r="2249" spans="3:10" ht="15" hidden="1" customHeight="1">
      <c r="C2249" s="337"/>
      <c r="H2249" s="81">
        <v>45211</v>
      </c>
      <c r="J2249" s="81">
        <v>45211</v>
      </c>
    </row>
    <row r="2250" spans="3:10" ht="15" hidden="1" customHeight="1">
      <c r="C2250" s="337"/>
      <c r="H2250" s="81">
        <v>45212</v>
      </c>
      <c r="J2250" s="81">
        <v>45212</v>
      </c>
    </row>
    <row r="2251" spans="3:10" ht="15" hidden="1" customHeight="1">
      <c r="C2251" s="337"/>
      <c r="H2251" s="81">
        <v>45213</v>
      </c>
      <c r="J2251" s="81">
        <v>45213</v>
      </c>
    </row>
    <row r="2252" spans="3:10" ht="15" hidden="1" customHeight="1">
      <c r="C2252" s="337"/>
      <c r="H2252" s="81">
        <v>45214</v>
      </c>
      <c r="J2252" s="81">
        <v>45214</v>
      </c>
    </row>
    <row r="2253" spans="3:10" ht="15" hidden="1" customHeight="1">
      <c r="C2253" s="337"/>
      <c r="H2253" s="81">
        <v>45215</v>
      </c>
      <c r="J2253" s="81">
        <v>45215</v>
      </c>
    </row>
    <row r="2254" spans="3:10" ht="15" hidden="1" customHeight="1">
      <c r="C2254" s="337"/>
      <c r="H2254" s="81">
        <v>45216</v>
      </c>
      <c r="J2254" s="81">
        <v>45216</v>
      </c>
    </row>
    <row r="2255" spans="3:10" ht="15" hidden="1" customHeight="1">
      <c r="C2255" s="337"/>
      <c r="H2255" s="81">
        <v>45217</v>
      </c>
      <c r="J2255" s="81">
        <v>45217</v>
      </c>
    </row>
    <row r="2256" spans="3:10" ht="15" hidden="1" customHeight="1">
      <c r="C2256" s="337"/>
      <c r="H2256" s="81">
        <v>45218</v>
      </c>
      <c r="J2256" s="81">
        <v>45218</v>
      </c>
    </row>
    <row r="2257" spans="3:10" ht="15" hidden="1" customHeight="1">
      <c r="C2257" s="337"/>
      <c r="H2257" s="81">
        <v>45219</v>
      </c>
      <c r="J2257" s="81">
        <v>45219</v>
      </c>
    </row>
    <row r="2258" spans="3:10" ht="15" hidden="1" customHeight="1">
      <c r="C2258" s="337"/>
      <c r="H2258" s="81">
        <v>45220</v>
      </c>
      <c r="J2258" s="81">
        <v>45220</v>
      </c>
    </row>
    <row r="2259" spans="3:10" ht="15" hidden="1" customHeight="1">
      <c r="C2259" s="337"/>
      <c r="H2259" s="81">
        <v>45221</v>
      </c>
      <c r="J2259" s="81">
        <v>45221</v>
      </c>
    </row>
    <row r="2260" spans="3:10" ht="15" hidden="1" customHeight="1">
      <c r="C2260" s="337"/>
      <c r="H2260" s="81">
        <v>45222</v>
      </c>
      <c r="J2260" s="81">
        <v>45222</v>
      </c>
    </row>
    <row r="2261" spans="3:10" ht="15" hidden="1" customHeight="1">
      <c r="C2261" s="337"/>
      <c r="H2261" s="81">
        <v>45223</v>
      </c>
      <c r="J2261" s="81">
        <v>45223</v>
      </c>
    </row>
    <row r="2262" spans="3:10" ht="15" hidden="1" customHeight="1">
      <c r="C2262" s="337"/>
      <c r="H2262" s="81">
        <v>45224</v>
      </c>
      <c r="J2262" s="81">
        <v>45224</v>
      </c>
    </row>
    <row r="2263" spans="3:10" ht="15" hidden="1" customHeight="1">
      <c r="C2263" s="337"/>
      <c r="H2263" s="81">
        <v>45225</v>
      </c>
      <c r="J2263" s="81">
        <v>45225</v>
      </c>
    </row>
    <row r="2264" spans="3:10" ht="15" hidden="1" customHeight="1">
      <c r="C2264" s="337"/>
      <c r="H2264" s="81">
        <v>45226</v>
      </c>
      <c r="J2264" s="81">
        <v>45226</v>
      </c>
    </row>
    <row r="2265" spans="3:10" ht="15" hidden="1" customHeight="1">
      <c r="C2265" s="337"/>
      <c r="H2265" s="81">
        <v>45227</v>
      </c>
      <c r="J2265" s="81">
        <v>45227</v>
      </c>
    </row>
    <row r="2266" spans="3:10" ht="15" hidden="1" customHeight="1">
      <c r="C2266" s="337"/>
      <c r="H2266" s="81">
        <v>45228</v>
      </c>
      <c r="J2266" s="81">
        <v>45228</v>
      </c>
    </row>
    <row r="2267" spans="3:10" ht="15" hidden="1" customHeight="1">
      <c r="C2267" s="337"/>
      <c r="H2267" s="81">
        <v>45229</v>
      </c>
      <c r="J2267" s="81">
        <v>45229</v>
      </c>
    </row>
    <row r="2268" spans="3:10" ht="15" hidden="1" customHeight="1">
      <c r="C2268" s="337"/>
      <c r="H2268" s="81">
        <v>45230</v>
      </c>
      <c r="J2268" s="81">
        <v>45230</v>
      </c>
    </row>
    <row r="2269" spans="3:10" ht="15" hidden="1" customHeight="1">
      <c r="C2269" s="337"/>
      <c r="H2269" s="81">
        <v>45231</v>
      </c>
      <c r="J2269" s="81">
        <v>45231</v>
      </c>
    </row>
    <row r="2270" spans="3:10" ht="15" hidden="1" customHeight="1">
      <c r="C2270" s="337"/>
      <c r="H2270" s="81">
        <v>45232</v>
      </c>
      <c r="J2270" s="81">
        <v>45232</v>
      </c>
    </row>
    <row r="2271" spans="3:10" ht="15" hidden="1" customHeight="1">
      <c r="C2271" s="337"/>
      <c r="H2271" s="81">
        <v>45233</v>
      </c>
      <c r="J2271" s="81">
        <v>45233</v>
      </c>
    </row>
    <row r="2272" spans="3:10" ht="15" hidden="1" customHeight="1">
      <c r="C2272" s="337"/>
      <c r="H2272" s="81">
        <v>45234</v>
      </c>
      <c r="J2272" s="81">
        <v>45234</v>
      </c>
    </row>
    <row r="2273" spans="3:10" ht="15" hidden="1" customHeight="1">
      <c r="C2273" s="337"/>
      <c r="H2273" s="81">
        <v>45235</v>
      </c>
      <c r="J2273" s="81">
        <v>45235</v>
      </c>
    </row>
    <row r="2274" spans="3:10" ht="15" hidden="1" customHeight="1">
      <c r="C2274" s="337"/>
      <c r="H2274" s="81">
        <v>45236</v>
      </c>
      <c r="J2274" s="81">
        <v>45236</v>
      </c>
    </row>
    <row r="2275" spans="3:10" ht="15" hidden="1" customHeight="1">
      <c r="C2275" s="337"/>
      <c r="H2275" s="81">
        <v>45237</v>
      </c>
      <c r="J2275" s="81">
        <v>45237</v>
      </c>
    </row>
    <row r="2276" spans="3:10" ht="15" hidden="1" customHeight="1">
      <c r="C2276" s="337"/>
      <c r="H2276" s="81">
        <v>45238</v>
      </c>
      <c r="J2276" s="81">
        <v>45238</v>
      </c>
    </row>
    <row r="2277" spans="3:10" ht="15" hidden="1" customHeight="1">
      <c r="C2277" s="337"/>
      <c r="H2277" s="81">
        <v>45239</v>
      </c>
      <c r="J2277" s="81">
        <v>45239</v>
      </c>
    </row>
    <row r="2278" spans="3:10" ht="15" hidden="1" customHeight="1">
      <c r="C2278" s="337"/>
      <c r="H2278" s="81">
        <v>45240</v>
      </c>
      <c r="J2278" s="81">
        <v>45240</v>
      </c>
    </row>
    <row r="2279" spans="3:10" ht="15" hidden="1" customHeight="1">
      <c r="C2279" s="337"/>
      <c r="H2279" s="81">
        <v>45241</v>
      </c>
      <c r="J2279" s="81">
        <v>45241</v>
      </c>
    </row>
    <row r="2280" spans="3:10" ht="15" hidden="1" customHeight="1">
      <c r="C2280" s="337"/>
      <c r="H2280" s="81">
        <v>45242</v>
      </c>
      <c r="J2280" s="81">
        <v>45242</v>
      </c>
    </row>
    <row r="2281" spans="3:10" ht="15" hidden="1" customHeight="1">
      <c r="C2281" s="337"/>
      <c r="H2281" s="81">
        <v>45243</v>
      </c>
      <c r="J2281" s="81">
        <v>45243</v>
      </c>
    </row>
    <row r="2282" spans="3:10" ht="15" hidden="1" customHeight="1">
      <c r="C2282" s="337"/>
      <c r="H2282" s="81">
        <v>45244</v>
      </c>
      <c r="J2282" s="81">
        <v>45244</v>
      </c>
    </row>
    <row r="2283" spans="3:10" ht="15" hidden="1" customHeight="1">
      <c r="C2283" s="337"/>
      <c r="H2283" s="81">
        <v>45245</v>
      </c>
      <c r="J2283" s="81">
        <v>45245</v>
      </c>
    </row>
    <row r="2284" spans="3:10" ht="15" hidden="1" customHeight="1">
      <c r="C2284" s="337"/>
      <c r="H2284" s="81">
        <v>45246</v>
      </c>
      <c r="J2284" s="81">
        <v>45246</v>
      </c>
    </row>
    <row r="2285" spans="3:10" ht="15" hidden="1" customHeight="1">
      <c r="C2285" s="337"/>
      <c r="H2285" s="81">
        <v>45247</v>
      </c>
      <c r="J2285" s="81">
        <v>45247</v>
      </c>
    </row>
    <row r="2286" spans="3:10" ht="15" hidden="1" customHeight="1">
      <c r="C2286" s="337"/>
      <c r="H2286" s="81">
        <v>45248</v>
      </c>
      <c r="J2286" s="81">
        <v>45248</v>
      </c>
    </row>
    <row r="2287" spans="3:10" ht="15" hidden="1" customHeight="1">
      <c r="C2287" s="337"/>
      <c r="H2287" s="81">
        <v>45249</v>
      </c>
      <c r="J2287" s="81">
        <v>45249</v>
      </c>
    </row>
    <row r="2288" spans="3:10" ht="15" hidden="1" customHeight="1">
      <c r="C2288" s="337"/>
      <c r="H2288" s="81">
        <v>45250</v>
      </c>
      <c r="J2288" s="81">
        <v>45250</v>
      </c>
    </row>
    <row r="2289" spans="3:10" ht="15" hidden="1" customHeight="1">
      <c r="C2289" s="337"/>
      <c r="H2289" s="81">
        <v>45251</v>
      </c>
      <c r="J2289" s="81">
        <v>45251</v>
      </c>
    </row>
    <row r="2290" spans="3:10" ht="15" hidden="1" customHeight="1">
      <c r="C2290" s="337"/>
      <c r="H2290" s="81">
        <v>45252</v>
      </c>
      <c r="J2290" s="81">
        <v>45252</v>
      </c>
    </row>
    <row r="2291" spans="3:10" ht="15" hidden="1" customHeight="1">
      <c r="C2291" s="337"/>
      <c r="H2291" s="81">
        <v>45253</v>
      </c>
      <c r="J2291" s="81">
        <v>45253</v>
      </c>
    </row>
    <row r="2292" spans="3:10" ht="15" hidden="1" customHeight="1">
      <c r="C2292" s="337"/>
      <c r="H2292" s="81">
        <v>45254</v>
      </c>
      <c r="J2292" s="81">
        <v>45254</v>
      </c>
    </row>
    <row r="2293" spans="3:10" ht="15" hidden="1" customHeight="1">
      <c r="C2293" s="337"/>
      <c r="H2293" s="81">
        <v>45255</v>
      </c>
      <c r="J2293" s="81">
        <v>45255</v>
      </c>
    </row>
    <row r="2294" spans="3:10" ht="15" hidden="1" customHeight="1">
      <c r="C2294" s="337"/>
      <c r="H2294" s="81">
        <v>45256</v>
      </c>
      <c r="J2294" s="81">
        <v>45256</v>
      </c>
    </row>
    <row r="2295" spans="3:10" ht="15" hidden="1" customHeight="1">
      <c r="C2295" s="337"/>
      <c r="H2295" s="81">
        <v>45257</v>
      </c>
      <c r="J2295" s="81">
        <v>45257</v>
      </c>
    </row>
    <row r="2296" spans="3:10" ht="15" hidden="1" customHeight="1">
      <c r="C2296" s="337"/>
      <c r="H2296" s="81">
        <v>45258</v>
      </c>
      <c r="J2296" s="81">
        <v>45258</v>
      </c>
    </row>
    <row r="2297" spans="3:10" ht="15" hidden="1" customHeight="1">
      <c r="C2297" s="337"/>
      <c r="H2297" s="81">
        <v>45259</v>
      </c>
      <c r="J2297" s="81">
        <v>45259</v>
      </c>
    </row>
    <row r="2298" spans="3:10" ht="15" hidden="1" customHeight="1">
      <c r="C2298" s="337"/>
      <c r="H2298" s="81">
        <v>45260</v>
      </c>
      <c r="J2298" s="81">
        <v>45260</v>
      </c>
    </row>
    <row r="2299" spans="3:10" ht="15" hidden="1" customHeight="1">
      <c r="C2299" s="337"/>
      <c r="H2299" s="81">
        <v>45261</v>
      </c>
      <c r="J2299" s="81">
        <v>45261</v>
      </c>
    </row>
    <row r="2300" spans="3:10" ht="15" hidden="1" customHeight="1">
      <c r="C2300" s="337"/>
      <c r="H2300" s="81">
        <v>45262</v>
      </c>
      <c r="J2300" s="81">
        <v>45262</v>
      </c>
    </row>
    <row r="2301" spans="3:10" ht="15" hidden="1" customHeight="1">
      <c r="C2301" s="337"/>
      <c r="H2301" s="81">
        <v>45263</v>
      </c>
      <c r="J2301" s="81">
        <v>45263</v>
      </c>
    </row>
    <row r="2302" spans="3:10" ht="15" hidden="1" customHeight="1">
      <c r="C2302" s="337"/>
      <c r="H2302" s="81">
        <v>45264</v>
      </c>
      <c r="J2302" s="81">
        <v>45264</v>
      </c>
    </row>
    <row r="2303" spans="3:10" ht="15" hidden="1" customHeight="1">
      <c r="C2303" s="337"/>
      <c r="H2303" s="81">
        <v>45265</v>
      </c>
      <c r="J2303" s="81">
        <v>45265</v>
      </c>
    </row>
    <row r="2304" spans="3:10" ht="15" hidden="1" customHeight="1">
      <c r="C2304" s="337"/>
      <c r="H2304" s="81">
        <v>45266</v>
      </c>
      <c r="J2304" s="81">
        <v>45266</v>
      </c>
    </row>
    <row r="2305" spans="3:10" ht="15" hidden="1" customHeight="1">
      <c r="C2305" s="337"/>
      <c r="H2305" s="81">
        <v>45267</v>
      </c>
      <c r="J2305" s="81">
        <v>45267</v>
      </c>
    </row>
    <row r="2306" spans="3:10" ht="15" hidden="1" customHeight="1">
      <c r="C2306" s="337"/>
      <c r="H2306" s="81">
        <v>45268</v>
      </c>
      <c r="J2306" s="81">
        <v>45268</v>
      </c>
    </row>
    <row r="2307" spans="3:10" ht="15" hidden="1" customHeight="1">
      <c r="C2307" s="337"/>
      <c r="H2307" s="81">
        <v>45269</v>
      </c>
      <c r="J2307" s="81">
        <v>45269</v>
      </c>
    </row>
    <row r="2308" spans="3:10" ht="15" hidden="1" customHeight="1">
      <c r="C2308" s="337"/>
      <c r="H2308" s="81">
        <v>45270</v>
      </c>
      <c r="J2308" s="81">
        <v>45270</v>
      </c>
    </row>
    <row r="2309" spans="3:10" ht="15" hidden="1" customHeight="1">
      <c r="C2309" s="337"/>
      <c r="H2309" s="81">
        <v>45271</v>
      </c>
      <c r="J2309" s="81">
        <v>45271</v>
      </c>
    </row>
    <row r="2310" spans="3:10" ht="15" hidden="1" customHeight="1">
      <c r="C2310" s="337"/>
      <c r="H2310" s="81">
        <v>45272</v>
      </c>
      <c r="J2310" s="81">
        <v>45272</v>
      </c>
    </row>
    <row r="2311" spans="3:10" ht="15" hidden="1" customHeight="1">
      <c r="C2311" s="337"/>
      <c r="H2311" s="81">
        <v>45273</v>
      </c>
      <c r="J2311" s="81">
        <v>45273</v>
      </c>
    </row>
    <row r="2312" spans="3:10" ht="15" hidden="1" customHeight="1">
      <c r="C2312" s="337"/>
      <c r="H2312" s="81">
        <v>45274</v>
      </c>
      <c r="J2312" s="81">
        <v>45274</v>
      </c>
    </row>
    <row r="2313" spans="3:10" ht="15" hidden="1" customHeight="1">
      <c r="C2313" s="337"/>
      <c r="H2313" s="81">
        <v>45275</v>
      </c>
      <c r="J2313" s="81">
        <v>45275</v>
      </c>
    </row>
    <row r="2314" spans="3:10" ht="15" hidden="1" customHeight="1">
      <c r="C2314" s="337"/>
      <c r="H2314" s="81">
        <v>45276</v>
      </c>
      <c r="J2314" s="81">
        <v>45276</v>
      </c>
    </row>
    <row r="2315" spans="3:10" ht="15" hidden="1" customHeight="1">
      <c r="C2315" s="337"/>
      <c r="H2315" s="81">
        <v>45277</v>
      </c>
      <c r="J2315" s="81">
        <v>45277</v>
      </c>
    </row>
    <row r="2316" spans="3:10" ht="15" hidden="1" customHeight="1">
      <c r="C2316" s="337"/>
      <c r="H2316" s="81">
        <v>45278</v>
      </c>
      <c r="J2316" s="81">
        <v>45278</v>
      </c>
    </row>
    <row r="2317" spans="3:10" ht="15" hidden="1" customHeight="1">
      <c r="C2317" s="337"/>
      <c r="H2317" s="81">
        <v>45279</v>
      </c>
      <c r="J2317" s="81">
        <v>45279</v>
      </c>
    </row>
    <row r="2318" spans="3:10" ht="15" hidden="1" customHeight="1">
      <c r="C2318" s="337"/>
      <c r="H2318" s="81">
        <v>45280</v>
      </c>
      <c r="J2318" s="81">
        <v>45280</v>
      </c>
    </row>
    <row r="2319" spans="3:10" ht="15" hidden="1" customHeight="1">
      <c r="C2319" s="337"/>
      <c r="H2319" s="81">
        <v>45281</v>
      </c>
      <c r="J2319" s="81">
        <v>45281</v>
      </c>
    </row>
    <row r="2320" spans="3:10" ht="15" hidden="1" customHeight="1">
      <c r="C2320" s="337"/>
      <c r="H2320" s="81">
        <v>45282</v>
      </c>
      <c r="J2320" s="81">
        <v>45282</v>
      </c>
    </row>
    <row r="2321" spans="3:10" ht="15" hidden="1" customHeight="1">
      <c r="C2321" s="337"/>
      <c r="H2321" s="81">
        <v>45283</v>
      </c>
      <c r="J2321" s="81">
        <v>45283</v>
      </c>
    </row>
    <row r="2322" spans="3:10" ht="15" hidden="1" customHeight="1">
      <c r="C2322" s="337"/>
      <c r="H2322" s="81">
        <v>45284</v>
      </c>
      <c r="J2322" s="81">
        <v>45284</v>
      </c>
    </row>
    <row r="2323" spans="3:10" ht="15" hidden="1" customHeight="1">
      <c r="C2323" s="337"/>
      <c r="H2323" s="81">
        <v>45285</v>
      </c>
      <c r="J2323" s="81">
        <v>45285</v>
      </c>
    </row>
    <row r="2324" spans="3:10" ht="15" hidden="1" customHeight="1">
      <c r="C2324" s="337"/>
      <c r="H2324" s="81">
        <v>45286</v>
      </c>
      <c r="J2324" s="81">
        <v>45286</v>
      </c>
    </row>
    <row r="2325" spans="3:10" ht="15" hidden="1" customHeight="1">
      <c r="C2325" s="337"/>
      <c r="H2325" s="81">
        <v>45287</v>
      </c>
      <c r="J2325" s="81">
        <v>45287</v>
      </c>
    </row>
    <row r="2326" spans="3:10" ht="15" hidden="1" customHeight="1">
      <c r="C2326" s="337"/>
      <c r="H2326" s="81">
        <v>45288</v>
      </c>
      <c r="J2326" s="81">
        <v>45288</v>
      </c>
    </row>
    <row r="2327" spans="3:10" ht="15" hidden="1" customHeight="1">
      <c r="C2327" s="337"/>
      <c r="H2327" s="81">
        <v>45289</v>
      </c>
      <c r="J2327" s="81">
        <v>45289</v>
      </c>
    </row>
    <row r="2328" spans="3:10" ht="15" hidden="1" customHeight="1">
      <c r="C2328" s="337"/>
      <c r="H2328" s="81">
        <v>45290</v>
      </c>
      <c r="J2328" s="81">
        <v>45290</v>
      </c>
    </row>
    <row r="2329" spans="3:10" ht="15" hidden="1" customHeight="1">
      <c r="C2329" s="337"/>
      <c r="H2329" s="81">
        <v>45291</v>
      </c>
      <c r="J2329" s="81">
        <v>45291</v>
      </c>
    </row>
    <row r="2330" spans="3:10" ht="15" hidden="1" customHeight="1">
      <c r="C2330" s="337"/>
      <c r="H2330" s="81">
        <v>45292</v>
      </c>
      <c r="J2330" s="81">
        <v>45292</v>
      </c>
    </row>
    <row r="2331" spans="3:10" ht="15" hidden="1" customHeight="1">
      <c r="C2331" s="337"/>
      <c r="H2331" s="81">
        <v>45293</v>
      </c>
      <c r="J2331" s="81">
        <v>45293</v>
      </c>
    </row>
    <row r="2332" spans="3:10" ht="15" hidden="1" customHeight="1">
      <c r="C2332" s="337"/>
      <c r="H2332" s="81">
        <v>45294</v>
      </c>
      <c r="J2332" s="81">
        <v>45294</v>
      </c>
    </row>
    <row r="2333" spans="3:10" ht="15" hidden="1" customHeight="1">
      <c r="C2333" s="337"/>
      <c r="H2333" s="81">
        <v>45295</v>
      </c>
      <c r="J2333" s="81">
        <v>45295</v>
      </c>
    </row>
    <row r="2334" spans="3:10" ht="15" hidden="1" customHeight="1">
      <c r="C2334" s="337"/>
      <c r="H2334" s="81">
        <v>45296</v>
      </c>
      <c r="J2334" s="81">
        <v>45296</v>
      </c>
    </row>
    <row r="2335" spans="3:10" ht="15" hidden="1" customHeight="1">
      <c r="C2335" s="337"/>
      <c r="H2335" s="81">
        <v>45297</v>
      </c>
      <c r="J2335" s="81">
        <v>45297</v>
      </c>
    </row>
    <row r="2336" spans="3:10" ht="15" hidden="1" customHeight="1">
      <c r="C2336" s="337"/>
      <c r="H2336" s="81">
        <v>45298</v>
      </c>
      <c r="J2336" s="81">
        <v>45298</v>
      </c>
    </row>
    <row r="2337" spans="3:10" ht="15" hidden="1" customHeight="1">
      <c r="C2337" s="337"/>
      <c r="H2337" s="81">
        <v>45299</v>
      </c>
      <c r="J2337" s="81">
        <v>45299</v>
      </c>
    </row>
    <row r="2338" spans="3:10" ht="15" hidden="1" customHeight="1">
      <c r="C2338" s="337"/>
      <c r="H2338" s="81">
        <v>45300</v>
      </c>
      <c r="J2338" s="81">
        <v>45300</v>
      </c>
    </row>
    <row r="2339" spans="3:10" ht="15" hidden="1" customHeight="1">
      <c r="C2339" s="337"/>
      <c r="H2339" s="81">
        <v>45301</v>
      </c>
      <c r="J2339" s="81">
        <v>45301</v>
      </c>
    </row>
    <row r="2340" spans="3:10" ht="15" hidden="1" customHeight="1">
      <c r="C2340" s="337"/>
      <c r="H2340" s="81">
        <v>45302</v>
      </c>
      <c r="J2340" s="81">
        <v>45302</v>
      </c>
    </row>
    <row r="2341" spans="3:10" ht="15" hidden="1" customHeight="1">
      <c r="C2341" s="337"/>
      <c r="H2341" s="81">
        <v>45303</v>
      </c>
      <c r="J2341" s="81">
        <v>45303</v>
      </c>
    </row>
    <row r="2342" spans="3:10" ht="15" hidden="1" customHeight="1">
      <c r="C2342" s="337"/>
      <c r="H2342" s="81">
        <v>45304</v>
      </c>
      <c r="J2342" s="81">
        <v>45304</v>
      </c>
    </row>
    <row r="2343" spans="3:10" ht="15" hidden="1" customHeight="1">
      <c r="C2343" s="337"/>
      <c r="H2343" s="81">
        <v>45305</v>
      </c>
      <c r="J2343" s="81">
        <v>45305</v>
      </c>
    </row>
    <row r="2344" spans="3:10" ht="15" hidden="1" customHeight="1">
      <c r="C2344" s="337"/>
      <c r="H2344" s="81">
        <v>45306</v>
      </c>
      <c r="J2344" s="81">
        <v>45306</v>
      </c>
    </row>
    <row r="2345" spans="3:10" ht="15" hidden="1" customHeight="1">
      <c r="C2345" s="337"/>
      <c r="H2345" s="81">
        <v>45307</v>
      </c>
      <c r="J2345" s="81">
        <v>45307</v>
      </c>
    </row>
    <row r="2346" spans="3:10" ht="15" hidden="1" customHeight="1">
      <c r="C2346" s="337"/>
      <c r="H2346" s="81">
        <v>45308</v>
      </c>
      <c r="J2346" s="81">
        <v>45308</v>
      </c>
    </row>
    <row r="2347" spans="3:10" ht="15" hidden="1" customHeight="1">
      <c r="C2347" s="337"/>
      <c r="H2347" s="81">
        <v>45309</v>
      </c>
      <c r="J2347" s="81">
        <v>45309</v>
      </c>
    </row>
    <row r="2348" spans="3:10" ht="15" hidden="1" customHeight="1">
      <c r="C2348" s="337"/>
      <c r="H2348" s="81">
        <v>45310</v>
      </c>
      <c r="J2348" s="81">
        <v>45310</v>
      </c>
    </row>
    <row r="2349" spans="3:10" ht="15" hidden="1" customHeight="1">
      <c r="C2349" s="337"/>
      <c r="H2349" s="81">
        <v>45311</v>
      </c>
      <c r="J2349" s="81">
        <v>45311</v>
      </c>
    </row>
    <row r="2350" spans="3:10" ht="15" hidden="1" customHeight="1">
      <c r="C2350" s="337"/>
      <c r="H2350" s="81">
        <v>45312</v>
      </c>
      <c r="J2350" s="81">
        <v>45312</v>
      </c>
    </row>
    <row r="2351" spans="3:10" ht="15" hidden="1" customHeight="1">
      <c r="C2351" s="337"/>
      <c r="H2351" s="81">
        <v>45313</v>
      </c>
      <c r="J2351" s="81">
        <v>45313</v>
      </c>
    </row>
    <row r="2352" spans="3:10" ht="15" hidden="1" customHeight="1">
      <c r="C2352" s="337"/>
      <c r="H2352" s="81">
        <v>45314</v>
      </c>
      <c r="J2352" s="81">
        <v>45314</v>
      </c>
    </row>
    <row r="2353" spans="3:10" ht="15" hidden="1" customHeight="1">
      <c r="C2353" s="337"/>
      <c r="H2353" s="81">
        <v>45315</v>
      </c>
      <c r="J2353" s="81">
        <v>45315</v>
      </c>
    </row>
    <row r="2354" spans="3:10" ht="15" hidden="1" customHeight="1">
      <c r="C2354" s="337"/>
      <c r="H2354" s="81">
        <v>45316</v>
      </c>
      <c r="J2354" s="81">
        <v>45316</v>
      </c>
    </row>
    <row r="2355" spans="3:10" ht="15" hidden="1" customHeight="1">
      <c r="C2355" s="337"/>
      <c r="H2355" s="81">
        <v>45317</v>
      </c>
      <c r="J2355" s="81">
        <v>45317</v>
      </c>
    </row>
    <row r="2356" spans="3:10" ht="15" hidden="1" customHeight="1">
      <c r="C2356" s="337"/>
      <c r="H2356" s="81">
        <v>45318</v>
      </c>
      <c r="J2356" s="81">
        <v>45318</v>
      </c>
    </row>
    <row r="2357" spans="3:10" ht="15" hidden="1" customHeight="1">
      <c r="C2357" s="337"/>
      <c r="H2357" s="81">
        <v>45319</v>
      </c>
      <c r="J2357" s="81">
        <v>45319</v>
      </c>
    </row>
    <row r="2358" spans="3:10" ht="15" hidden="1" customHeight="1">
      <c r="C2358" s="337"/>
      <c r="H2358" s="81">
        <v>45320</v>
      </c>
      <c r="J2358" s="81">
        <v>45320</v>
      </c>
    </row>
    <row r="2359" spans="3:10" ht="15" hidden="1" customHeight="1">
      <c r="C2359" s="337"/>
      <c r="H2359" s="81">
        <v>45321</v>
      </c>
      <c r="J2359" s="81">
        <v>45321</v>
      </c>
    </row>
    <row r="2360" spans="3:10" ht="15" hidden="1" customHeight="1">
      <c r="C2360" s="337"/>
      <c r="H2360" s="81">
        <v>45322</v>
      </c>
      <c r="J2360" s="81">
        <v>45322</v>
      </c>
    </row>
    <row r="2361" spans="3:10" ht="15" hidden="1" customHeight="1">
      <c r="C2361" s="337"/>
      <c r="H2361" s="81">
        <v>45323</v>
      </c>
      <c r="J2361" s="81">
        <v>45323</v>
      </c>
    </row>
    <row r="2362" spans="3:10" ht="15" hidden="1" customHeight="1">
      <c r="C2362" s="337"/>
      <c r="H2362" s="81">
        <v>45324</v>
      </c>
      <c r="J2362" s="81">
        <v>45324</v>
      </c>
    </row>
    <row r="2363" spans="3:10" ht="15" hidden="1" customHeight="1">
      <c r="C2363" s="337"/>
      <c r="H2363" s="81">
        <v>45325</v>
      </c>
      <c r="J2363" s="81">
        <v>45325</v>
      </c>
    </row>
    <row r="2364" spans="3:10" ht="15" hidden="1" customHeight="1">
      <c r="C2364" s="337"/>
      <c r="H2364" s="81">
        <v>45326</v>
      </c>
      <c r="J2364" s="81">
        <v>45326</v>
      </c>
    </row>
    <row r="2365" spans="3:10" ht="15" hidden="1" customHeight="1">
      <c r="C2365" s="337"/>
      <c r="H2365" s="81">
        <v>45327</v>
      </c>
      <c r="J2365" s="81">
        <v>45327</v>
      </c>
    </row>
    <row r="2366" spans="3:10" ht="15" hidden="1" customHeight="1">
      <c r="C2366" s="337"/>
      <c r="H2366" s="81">
        <v>45328</v>
      </c>
      <c r="J2366" s="81">
        <v>45328</v>
      </c>
    </row>
    <row r="2367" spans="3:10" ht="15" hidden="1" customHeight="1">
      <c r="C2367" s="337"/>
      <c r="H2367" s="81">
        <v>45329</v>
      </c>
      <c r="J2367" s="81">
        <v>45329</v>
      </c>
    </row>
    <row r="2368" spans="3:10" ht="15" hidden="1" customHeight="1">
      <c r="C2368" s="337"/>
      <c r="H2368" s="81">
        <v>45330</v>
      </c>
      <c r="J2368" s="81">
        <v>45330</v>
      </c>
    </row>
    <row r="2369" spans="3:10" ht="15" hidden="1" customHeight="1">
      <c r="C2369" s="337"/>
      <c r="H2369" s="81">
        <v>45331</v>
      </c>
      <c r="J2369" s="81">
        <v>45331</v>
      </c>
    </row>
    <row r="2370" spans="3:10" ht="15" hidden="1" customHeight="1">
      <c r="C2370" s="337"/>
      <c r="H2370" s="81">
        <v>45332</v>
      </c>
      <c r="J2370" s="81">
        <v>45332</v>
      </c>
    </row>
    <row r="2371" spans="3:10" ht="15" hidden="1" customHeight="1">
      <c r="C2371" s="337"/>
      <c r="H2371" s="81">
        <v>45333</v>
      </c>
      <c r="J2371" s="81">
        <v>45333</v>
      </c>
    </row>
    <row r="2372" spans="3:10" ht="15" hidden="1" customHeight="1">
      <c r="C2372" s="337"/>
      <c r="H2372" s="81">
        <v>45334</v>
      </c>
      <c r="J2372" s="81">
        <v>45334</v>
      </c>
    </row>
    <row r="2373" spans="3:10" ht="15" hidden="1" customHeight="1">
      <c r="C2373" s="337"/>
      <c r="H2373" s="81">
        <v>45335</v>
      </c>
      <c r="J2373" s="81">
        <v>45335</v>
      </c>
    </row>
    <row r="2374" spans="3:10" ht="15" hidden="1" customHeight="1">
      <c r="C2374" s="337"/>
      <c r="H2374" s="81">
        <v>45336</v>
      </c>
      <c r="J2374" s="81">
        <v>45336</v>
      </c>
    </row>
    <row r="2375" spans="3:10" ht="15" hidden="1" customHeight="1">
      <c r="C2375" s="337"/>
      <c r="H2375" s="81">
        <v>45337</v>
      </c>
      <c r="J2375" s="81">
        <v>45337</v>
      </c>
    </row>
    <row r="2376" spans="3:10" ht="15" hidden="1" customHeight="1">
      <c r="C2376" s="337"/>
      <c r="H2376" s="81">
        <v>45338</v>
      </c>
      <c r="J2376" s="81">
        <v>45338</v>
      </c>
    </row>
    <row r="2377" spans="3:10" ht="15" hidden="1" customHeight="1">
      <c r="C2377" s="337"/>
      <c r="H2377" s="81">
        <v>45339</v>
      </c>
      <c r="J2377" s="81">
        <v>45339</v>
      </c>
    </row>
    <row r="2378" spans="3:10" ht="15" hidden="1" customHeight="1">
      <c r="C2378" s="337"/>
      <c r="H2378" s="81">
        <v>45340</v>
      </c>
      <c r="J2378" s="81">
        <v>45340</v>
      </c>
    </row>
    <row r="2379" spans="3:10" ht="15" hidden="1" customHeight="1">
      <c r="C2379" s="337"/>
      <c r="H2379" s="81">
        <v>45341</v>
      </c>
      <c r="J2379" s="81">
        <v>45341</v>
      </c>
    </row>
    <row r="2380" spans="3:10" ht="15" hidden="1" customHeight="1">
      <c r="C2380" s="337"/>
      <c r="H2380" s="81">
        <v>45342</v>
      </c>
      <c r="J2380" s="81">
        <v>45342</v>
      </c>
    </row>
    <row r="2381" spans="3:10" ht="15" hidden="1" customHeight="1">
      <c r="C2381" s="337"/>
      <c r="H2381" s="81">
        <v>45343</v>
      </c>
      <c r="J2381" s="81">
        <v>45343</v>
      </c>
    </row>
    <row r="2382" spans="3:10" ht="15" hidden="1" customHeight="1">
      <c r="C2382" s="337"/>
      <c r="H2382" s="81">
        <v>45344</v>
      </c>
      <c r="J2382" s="81">
        <v>45344</v>
      </c>
    </row>
    <row r="2383" spans="3:10" ht="15" hidden="1" customHeight="1">
      <c r="C2383" s="337"/>
      <c r="H2383" s="81">
        <v>45345</v>
      </c>
      <c r="J2383" s="81">
        <v>45345</v>
      </c>
    </row>
    <row r="2384" spans="3:10" ht="15" hidden="1" customHeight="1">
      <c r="C2384" s="337"/>
      <c r="H2384" s="81">
        <v>45346</v>
      </c>
      <c r="J2384" s="81">
        <v>45346</v>
      </c>
    </row>
    <row r="2385" spans="3:10" ht="15" hidden="1" customHeight="1">
      <c r="C2385" s="337"/>
      <c r="H2385" s="81">
        <v>45347</v>
      </c>
      <c r="J2385" s="81">
        <v>45347</v>
      </c>
    </row>
    <row r="2386" spans="3:10" ht="15" hidden="1" customHeight="1">
      <c r="C2386" s="337"/>
      <c r="H2386" s="81">
        <v>45348</v>
      </c>
      <c r="J2386" s="81">
        <v>45348</v>
      </c>
    </row>
    <row r="2387" spans="3:10" ht="15" hidden="1" customHeight="1">
      <c r="C2387" s="337"/>
      <c r="H2387" s="81">
        <v>45349</v>
      </c>
      <c r="J2387" s="81">
        <v>45349</v>
      </c>
    </row>
    <row r="2388" spans="3:10" ht="15" hidden="1" customHeight="1">
      <c r="C2388" s="337"/>
      <c r="H2388" s="81">
        <v>45350</v>
      </c>
      <c r="J2388" s="81">
        <v>45350</v>
      </c>
    </row>
    <row r="2389" spans="3:10" ht="15" hidden="1" customHeight="1">
      <c r="C2389" s="337"/>
      <c r="H2389" s="81">
        <v>45351</v>
      </c>
      <c r="J2389" s="81">
        <v>45351</v>
      </c>
    </row>
    <row r="2390" spans="3:10" ht="15" hidden="1" customHeight="1">
      <c r="C2390" s="337"/>
      <c r="H2390" s="81">
        <v>45352</v>
      </c>
      <c r="J2390" s="81">
        <v>45352</v>
      </c>
    </row>
    <row r="2391" spans="3:10" ht="15" hidden="1" customHeight="1">
      <c r="C2391" s="337"/>
      <c r="H2391" s="81">
        <v>45353</v>
      </c>
      <c r="J2391" s="81">
        <v>45353</v>
      </c>
    </row>
    <row r="2392" spans="3:10" ht="15" hidden="1" customHeight="1">
      <c r="C2392" s="337"/>
      <c r="H2392" s="81">
        <v>45354</v>
      </c>
      <c r="J2392" s="81">
        <v>45354</v>
      </c>
    </row>
    <row r="2393" spans="3:10" ht="15" hidden="1" customHeight="1">
      <c r="C2393" s="337"/>
      <c r="H2393" s="81">
        <v>45355</v>
      </c>
      <c r="J2393" s="81">
        <v>45355</v>
      </c>
    </row>
    <row r="2394" spans="3:10" ht="15" hidden="1" customHeight="1">
      <c r="C2394" s="337"/>
      <c r="H2394" s="81">
        <v>45356</v>
      </c>
      <c r="J2394" s="81">
        <v>45356</v>
      </c>
    </row>
    <row r="2395" spans="3:10" ht="15" hidden="1" customHeight="1">
      <c r="C2395" s="337"/>
      <c r="H2395" s="81">
        <v>45357</v>
      </c>
      <c r="J2395" s="81">
        <v>45357</v>
      </c>
    </row>
    <row r="2396" spans="3:10" ht="15" hidden="1" customHeight="1">
      <c r="C2396" s="337"/>
      <c r="H2396" s="81">
        <v>45358</v>
      </c>
      <c r="J2396" s="81">
        <v>45358</v>
      </c>
    </row>
    <row r="2397" spans="3:10" ht="15" hidden="1" customHeight="1">
      <c r="C2397" s="337"/>
      <c r="H2397" s="81">
        <v>45359</v>
      </c>
      <c r="J2397" s="81">
        <v>45359</v>
      </c>
    </row>
    <row r="2398" spans="3:10" ht="15" hidden="1" customHeight="1">
      <c r="C2398" s="337"/>
      <c r="H2398" s="81">
        <v>45360</v>
      </c>
      <c r="J2398" s="81">
        <v>45360</v>
      </c>
    </row>
    <row r="2399" spans="3:10" ht="15" hidden="1" customHeight="1">
      <c r="C2399" s="337"/>
      <c r="H2399" s="81">
        <v>45361</v>
      </c>
      <c r="J2399" s="81">
        <v>45361</v>
      </c>
    </row>
    <row r="2400" spans="3:10" ht="15" hidden="1" customHeight="1">
      <c r="C2400" s="337"/>
      <c r="H2400" s="81">
        <v>45362</v>
      </c>
      <c r="J2400" s="81">
        <v>45362</v>
      </c>
    </row>
    <row r="2401" spans="3:10" ht="15" hidden="1" customHeight="1">
      <c r="C2401" s="337"/>
      <c r="H2401" s="81">
        <v>45363</v>
      </c>
      <c r="J2401" s="81">
        <v>45363</v>
      </c>
    </row>
    <row r="2402" spans="3:10" ht="15" hidden="1" customHeight="1">
      <c r="C2402" s="337"/>
      <c r="H2402" s="81">
        <v>45364</v>
      </c>
      <c r="J2402" s="81">
        <v>45364</v>
      </c>
    </row>
    <row r="2403" spans="3:10" ht="15" hidden="1" customHeight="1">
      <c r="C2403" s="337"/>
      <c r="H2403" s="81">
        <v>45365</v>
      </c>
      <c r="J2403" s="81">
        <v>45365</v>
      </c>
    </row>
    <row r="2404" spans="3:10" ht="15" hidden="1" customHeight="1">
      <c r="C2404" s="337"/>
      <c r="H2404" s="81">
        <v>45366</v>
      </c>
      <c r="J2404" s="81">
        <v>45366</v>
      </c>
    </row>
    <row r="2405" spans="3:10" ht="15" hidden="1" customHeight="1">
      <c r="C2405" s="337"/>
      <c r="H2405" s="81">
        <v>45367</v>
      </c>
      <c r="J2405" s="81">
        <v>45367</v>
      </c>
    </row>
    <row r="2406" spans="3:10" ht="15" hidden="1" customHeight="1">
      <c r="C2406" s="337"/>
      <c r="H2406" s="81">
        <v>45368</v>
      </c>
      <c r="J2406" s="81">
        <v>45368</v>
      </c>
    </row>
    <row r="2407" spans="3:10" ht="15" hidden="1" customHeight="1">
      <c r="C2407" s="337"/>
      <c r="H2407" s="81">
        <v>45369</v>
      </c>
      <c r="J2407" s="81">
        <v>45369</v>
      </c>
    </row>
    <row r="2408" spans="3:10" ht="15" hidden="1" customHeight="1">
      <c r="C2408" s="337"/>
      <c r="H2408" s="81">
        <v>45370</v>
      </c>
      <c r="J2408" s="81">
        <v>45370</v>
      </c>
    </row>
    <row r="2409" spans="3:10" ht="15" hidden="1" customHeight="1">
      <c r="C2409" s="337"/>
      <c r="H2409" s="81">
        <v>45371</v>
      </c>
      <c r="J2409" s="81">
        <v>45371</v>
      </c>
    </row>
    <row r="2410" spans="3:10" ht="15" hidden="1" customHeight="1">
      <c r="C2410" s="337"/>
      <c r="H2410" s="81">
        <v>45372</v>
      </c>
      <c r="J2410" s="81">
        <v>45372</v>
      </c>
    </row>
    <row r="2411" spans="3:10" ht="15" hidden="1" customHeight="1">
      <c r="C2411" s="337"/>
      <c r="H2411" s="81">
        <v>45373</v>
      </c>
      <c r="J2411" s="81">
        <v>45373</v>
      </c>
    </row>
    <row r="2412" spans="3:10" ht="15" hidden="1" customHeight="1">
      <c r="C2412" s="337"/>
      <c r="H2412" s="81">
        <v>45374</v>
      </c>
      <c r="J2412" s="81">
        <v>45374</v>
      </c>
    </row>
    <row r="2413" spans="3:10" ht="15" hidden="1" customHeight="1">
      <c r="C2413" s="337"/>
      <c r="H2413" s="81">
        <v>45375</v>
      </c>
      <c r="J2413" s="81">
        <v>45375</v>
      </c>
    </row>
    <row r="2414" spans="3:10" ht="15" hidden="1" customHeight="1">
      <c r="C2414" s="337"/>
      <c r="H2414" s="81">
        <v>45376</v>
      </c>
      <c r="J2414" s="81">
        <v>45376</v>
      </c>
    </row>
    <row r="2415" spans="3:10" ht="15" hidden="1" customHeight="1">
      <c r="C2415" s="337"/>
      <c r="H2415" s="81">
        <v>45377</v>
      </c>
      <c r="J2415" s="81">
        <v>45377</v>
      </c>
    </row>
    <row r="2416" spans="3:10" ht="15" hidden="1" customHeight="1">
      <c r="C2416" s="337"/>
      <c r="H2416" s="81">
        <v>45378</v>
      </c>
      <c r="J2416" s="81">
        <v>45378</v>
      </c>
    </row>
    <row r="2417" spans="3:10" ht="15" hidden="1" customHeight="1">
      <c r="C2417" s="337"/>
      <c r="H2417" s="81">
        <v>45379</v>
      </c>
      <c r="J2417" s="81">
        <v>45379</v>
      </c>
    </row>
    <row r="2418" spans="3:10" ht="15" hidden="1" customHeight="1">
      <c r="C2418" s="337"/>
      <c r="H2418" s="81">
        <v>45380</v>
      </c>
      <c r="J2418" s="81">
        <v>45380</v>
      </c>
    </row>
    <row r="2419" spans="3:10" ht="15" hidden="1" customHeight="1">
      <c r="C2419" s="337"/>
      <c r="H2419" s="81">
        <v>45381</v>
      </c>
      <c r="J2419" s="81">
        <v>45381</v>
      </c>
    </row>
    <row r="2420" spans="3:10" ht="15" hidden="1" customHeight="1">
      <c r="C2420" s="337"/>
      <c r="H2420" s="81">
        <v>45382</v>
      </c>
      <c r="J2420" s="81">
        <v>45382</v>
      </c>
    </row>
    <row r="2421" spans="3:10" ht="15" hidden="1" customHeight="1">
      <c r="C2421" s="337"/>
      <c r="H2421" s="81">
        <v>45383</v>
      </c>
      <c r="J2421" s="81">
        <v>45383</v>
      </c>
    </row>
    <row r="2422" spans="3:10" ht="15" hidden="1" customHeight="1">
      <c r="C2422" s="337"/>
      <c r="H2422" s="81">
        <v>45384</v>
      </c>
      <c r="J2422" s="81">
        <v>45384</v>
      </c>
    </row>
    <row r="2423" spans="3:10" ht="15" hidden="1" customHeight="1">
      <c r="C2423" s="337"/>
      <c r="H2423" s="81">
        <v>45385</v>
      </c>
      <c r="J2423" s="81">
        <v>45385</v>
      </c>
    </row>
    <row r="2424" spans="3:10" ht="15" hidden="1" customHeight="1">
      <c r="C2424" s="337"/>
      <c r="H2424" s="81">
        <v>45386</v>
      </c>
      <c r="J2424" s="81">
        <v>45386</v>
      </c>
    </row>
    <row r="2425" spans="3:10" ht="15" hidden="1" customHeight="1">
      <c r="C2425" s="337"/>
      <c r="H2425" s="81">
        <v>45387</v>
      </c>
      <c r="J2425" s="81">
        <v>45387</v>
      </c>
    </row>
    <row r="2426" spans="3:10" ht="15" hidden="1" customHeight="1">
      <c r="C2426" s="337"/>
      <c r="H2426" s="81">
        <v>45388</v>
      </c>
      <c r="J2426" s="81">
        <v>45388</v>
      </c>
    </row>
    <row r="2427" spans="3:10" ht="15" hidden="1" customHeight="1">
      <c r="C2427" s="337"/>
      <c r="H2427" s="81">
        <v>45389</v>
      </c>
      <c r="J2427" s="81">
        <v>45389</v>
      </c>
    </row>
    <row r="2428" spans="3:10" ht="15" hidden="1" customHeight="1">
      <c r="C2428" s="337"/>
      <c r="H2428" s="81">
        <v>45390</v>
      </c>
      <c r="J2428" s="81">
        <v>45390</v>
      </c>
    </row>
    <row r="2429" spans="3:10" ht="15" hidden="1" customHeight="1">
      <c r="C2429" s="337"/>
      <c r="H2429" s="81">
        <v>45391</v>
      </c>
      <c r="J2429" s="81">
        <v>45391</v>
      </c>
    </row>
    <row r="2430" spans="3:10" ht="15" hidden="1" customHeight="1">
      <c r="C2430" s="337"/>
      <c r="H2430" s="81">
        <v>45392</v>
      </c>
      <c r="J2430" s="81">
        <v>45392</v>
      </c>
    </row>
    <row r="2431" spans="3:10" ht="15" hidden="1" customHeight="1">
      <c r="C2431" s="337"/>
      <c r="H2431" s="81">
        <v>45393</v>
      </c>
      <c r="J2431" s="81">
        <v>45393</v>
      </c>
    </row>
    <row r="2432" spans="3:10" ht="15" hidden="1" customHeight="1">
      <c r="C2432" s="337"/>
      <c r="H2432" s="81">
        <v>45394</v>
      </c>
      <c r="J2432" s="81">
        <v>45394</v>
      </c>
    </row>
    <row r="2433" spans="3:10" ht="15" hidden="1" customHeight="1">
      <c r="C2433" s="337"/>
      <c r="H2433" s="81">
        <v>45395</v>
      </c>
      <c r="J2433" s="81">
        <v>45395</v>
      </c>
    </row>
    <row r="2434" spans="3:10" ht="15" hidden="1" customHeight="1">
      <c r="C2434" s="337"/>
      <c r="H2434" s="81">
        <v>45396</v>
      </c>
      <c r="J2434" s="81">
        <v>45396</v>
      </c>
    </row>
    <row r="2435" spans="3:10" ht="15" hidden="1" customHeight="1">
      <c r="C2435" s="337"/>
      <c r="H2435" s="81">
        <v>45397</v>
      </c>
      <c r="J2435" s="81">
        <v>45397</v>
      </c>
    </row>
    <row r="2436" spans="3:10" ht="15" hidden="1" customHeight="1">
      <c r="C2436" s="337"/>
      <c r="H2436" s="81">
        <v>45398</v>
      </c>
      <c r="J2436" s="81">
        <v>45398</v>
      </c>
    </row>
    <row r="2437" spans="3:10" ht="15" hidden="1" customHeight="1">
      <c r="C2437" s="337"/>
      <c r="H2437" s="81">
        <v>45399</v>
      </c>
      <c r="J2437" s="81">
        <v>45399</v>
      </c>
    </row>
    <row r="2438" spans="3:10" ht="15" hidden="1" customHeight="1">
      <c r="C2438" s="337"/>
      <c r="H2438" s="81">
        <v>45400</v>
      </c>
      <c r="J2438" s="81">
        <v>45400</v>
      </c>
    </row>
    <row r="2439" spans="3:10" ht="15" hidden="1" customHeight="1">
      <c r="C2439" s="337"/>
      <c r="H2439" s="81">
        <v>45401</v>
      </c>
      <c r="J2439" s="81">
        <v>45401</v>
      </c>
    </row>
    <row r="2440" spans="3:10" ht="15" hidden="1" customHeight="1">
      <c r="C2440" s="337"/>
      <c r="H2440" s="81">
        <v>45402</v>
      </c>
      <c r="J2440" s="81">
        <v>45402</v>
      </c>
    </row>
    <row r="2441" spans="3:10" ht="15" hidden="1" customHeight="1">
      <c r="C2441" s="337"/>
      <c r="H2441" s="81">
        <v>45403</v>
      </c>
      <c r="J2441" s="81">
        <v>45403</v>
      </c>
    </row>
    <row r="2442" spans="3:10" ht="15" hidden="1" customHeight="1">
      <c r="C2442" s="337"/>
      <c r="H2442" s="81">
        <v>45404</v>
      </c>
      <c r="J2442" s="81">
        <v>45404</v>
      </c>
    </row>
    <row r="2443" spans="3:10" ht="15" hidden="1" customHeight="1">
      <c r="C2443" s="337"/>
      <c r="H2443" s="81">
        <v>45405</v>
      </c>
      <c r="J2443" s="81">
        <v>45405</v>
      </c>
    </row>
    <row r="2444" spans="3:10" ht="15" hidden="1" customHeight="1">
      <c r="C2444" s="337"/>
      <c r="H2444" s="81">
        <v>45406</v>
      </c>
      <c r="J2444" s="81">
        <v>45406</v>
      </c>
    </row>
    <row r="2445" spans="3:10" ht="15" hidden="1" customHeight="1">
      <c r="C2445" s="337"/>
      <c r="H2445" s="81">
        <v>45407</v>
      </c>
      <c r="J2445" s="81">
        <v>45407</v>
      </c>
    </row>
    <row r="2446" spans="3:10" ht="15" hidden="1" customHeight="1">
      <c r="C2446" s="337"/>
      <c r="H2446" s="81">
        <v>45408</v>
      </c>
      <c r="J2446" s="81">
        <v>45408</v>
      </c>
    </row>
    <row r="2447" spans="3:10" ht="15" hidden="1" customHeight="1">
      <c r="C2447" s="337"/>
      <c r="H2447" s="81">
        <v>45409</v>
      </c>
      <c r="J2447" s="81">
        <v>45409</v>
      </c>
    </row>
    <row r="2448" spans="3:10" ht="15" hidden="1" customHeight="1">
      <c r="C2448" s="337"/>
      <c r="H2448" s="81">
        <v>45410</v>
      </c>
      <c r="J2448" s="81">
        <v>45410</v>
      </c>
    </row>
    <row r="2449" spans="3:10" ht="15" hidden="1" customHeight="1">
      <c r="C2449" s="337"/>
      <c r="H2449" s="81">
        <v>45411</v>
      </c>
      <c r="J2449" s="81">
        <v>45411</v>
      </c>
    </row>
    <row r="2450" spans="3:10" ht="15" hidden="1" customHeight="1">
      <c r="C2450" s="337"/>
      <c r="H2450" s="81">
        <v>45412</v>
      </c>
      <c r="J2450" s="81">
        <v>45412</v>
      </c>
    </row>
    <row r="2451" spans="3:10" ht="15" hidden="1" customHeight="1">
      <c r="C2451" s="337"/>
      <c r="H2451" s="81">
        <v>45413</v>
      </c>
      <c r="J2451" s="81">
        <v>45413</v>
      </c>
    </row>
    <row r="2452" spans="3:10" ht="15" hidden="1" customHeight="1">
      <c r="C2452" s="337"/>
      <c r="H2452" s="81">
        <v>45414</v>
      </c>
      <c r="J2452" s="81">
        <v>45414</v>
      </c>
    </row>
    <row r="2453" spans="3:10" ht="15" hidden="1" customHeight="1">
      <c r="C2453" s="337"/>
      <c r="H2453" s="81">
        <v>45415</v>
      </c>
      <c r="J2453" s="81">
        <v>45415</v>
      </c>
    </row>
    <row r="2454" spans="3:10" ht="15" hidden="1" customHeight="1">
      <c r="C2454" s="337"/>
      <c r="H2454" s="81">
        <v>45416</v>
      </c>
      <c r="J2454" s="81">
        <v>45416</v>
      </c>
    </row>
    <row r="2455" spans="3:10" ht="15" hidden="1" customHeight="1">
      <c r="C2455" s="337"/>
      <c r="H2455" s="81">
        <v>45417</v>
      </c>
      <c r="J2455" s="81">
        <v>45417</v>
      </c>
    </row>
    <row r="2456" spans="3:10" ht="15" hidden="1" customHeight="1">
      <c r="C2456" s="337"/>
      <c r="H2456" s="81">
        <v>45418</v>
      </c>
      <c r="J2456" s="81">
        <v>45418</v>
      </c>
    </row>
    <row r="2457" spans="3:10" ht="15" hidden="1" customHeight="1">
      <c r="C2457" s="337"/>
      <c r="H2457" s="81">
        <v>45419</v>
      </c>
      <c r="J2457" s="81">
        <v>45419</v>
      </c>
    </row>
    <row r="2458" spans="3:10" ht="15" hidden="1" customHeight="1">
      <c r="C2458" s="337"/>
      <c r="H2458" s="81">
        <v>45420</v>
      </c>
      <c r="J2458" s="81">
        <v>45420</v>
      </c>
    </row>
    <row r="2459" spans="3:10" ht="15" hidden="1" customHeight="1">
      <c r="C2459" s="337"/>
      <c r="H2459" s="81">
        <v>45421</v>
      </c>
      <c r="J2459" s="81">
        <v>45421</v>
      </c>
    </row>
    <row r="2460" spans="3:10" ht="15" hidden="1" customHeight="1">
      <c r="C2460" s="337"/>
      <c r="H2460" s="81">
        <v>45422</v>
      </c>
      <c r="J2460" s="81">
        <v>45422</v>
      </c>
    </row>
    <row r="2461" spans="3:10" ht="15" hidden="1" customHeight="1">
      <c r="C2461" s="337"/>
      <c r="H2461" s="81">
        <v>45423</v>
      </c>
      <c r="J2461" s="81">
        <v>45423</v>
      </c>
    </row>
    <row r="2462" spans="3:10" ht="15" hidden="1" customHeight="1">
      <c r="C2462" s="337"/>
      <c r="H2462" s="81">
        <v>45424</v>
      </c>
      <c r="J2462" s="81">
        <v>45424</v>
      </c>
    </row>
    <row r="2463" spans="3:10" ht="15" hidden="1" customHeight="1">
      <c r="C2463" s="337"/>
      <c r="H2463" s="81">
        <v>45425</v>
      </c>
      <c r="J2463" s="81">
        <v>45425</v>
      </c>
    </row>
    <row r="2464" spans="3:10" ht="15" hidden="1" customHeight="1">
      <c r="C2464" s="337"/>
      <c r="H2464" s="81">
        <v>45426</v>
      </c>
      <c r="J2464" s="81">
        <v>45426</v>
      </c>
    </row>
    <row r="2465" spans="3:10" ht="15" hidden="1" customHeight="1">
      <c r="C2465" s="337"/>
      <c r="H2465" s="81">
        <v>45427</v>
      </c>
      <c r="J2465" s="81">
        <v>45427</v>
      </c>
    </row>
    <row r="2466" spans="3:10" ht="15" hidden="1" customHeight="1">
      <c r="C2466" s="337"/>
      <c r="H2466" s="81">
        <v>45428</v>
      </c>
      <c r="J2466" s="81">
        <v>45428</v>
      </c>
    </row>
    <row r="2467" spans="3:10" ht="15" hidden="1" customHeight="1">
      <c r="C2467" s="337"/>
      <c r="H2467" s="81">
        <v>45429</v>
      </c>
      <c r="J2467" s="81">
        <v>45429</v>
      </c>
    </row>
    <row r="2468" spans="3:10" ht="15" hidden="1" customHeight="1">
      <c r="C2468" s="337"/>
      <c r="H2468" s="81">
        <v>45430</v>
      </c>
      <c r="J2468" s="81">
        <v>45430</v>
      </c>
    </row>
    <row r="2469" spans="3:10" ht="15" hidden="1" customHeight="1">
      <c r="C2469" s="337"/>
      <c r="H2469" s="81">
        <v>45431</v>
      </c>
      <c r="J2469" s="81">
        <v>45431</v>
      </c>
    </row>
    <row r="2470" spans="3:10" ht="15" hidden="1" customHeight="1">
      <c r="C2470" s="337"/>
      <c r="H2470" s="81">
        <v>45432</v>
      </c>
      <c r="J2470" s="81">
        <v>45432</v>
      </c>
    </row>
    <row r="2471" spans="3:10" ht="15" hidden="1" customHeight="1">
      <c r="C2471" s="337"/>
      <c r="H2471" s="81">
        <v>45433</v>
      </c>
      <c r="J2471" s="81">
        <v>45433</v>
      </c>
    </row>
    <row r="2472" spans="3:10" ht="15" hidden="1" customHeight="1">
      <c r="C2472" s="337"/>
      <c r="H2472" s="81">
        <v>45434</v>
      </c>
      <c r="J2472" s="81">
        <v>45434</v>
      </c>
    </row>
    <row r="2473" spans="3:10" ht="15" hidden="1" customHeight="1">
      <c r="C2473" s="337"/>
      <c r="H2473" s="81">
        <v>45435</v>
      </c>
      <c r="J2473" s="81">
        <v>45435</v>
      </c>
    </row>
    <row r="2474" spans="3:10" ht="15" hidden="1" customHeight="1">
      <c r="C2474" s="337"/>
      <c r="H2474" s="81">
        <v>45436</v>
      </c>
      <c r="J2474" s="81">
        <v>45436</v>
      </c>
    </row>
    <row r="2475" spans="3:10" ht="15" hidden="1" customHeight="1">
      <c r="C2475" s="337"/>
      <c r="H2475" s="81">
        <v>45437</v>
      </c>
      <c r="J2475" s="81">
        <v>45437</v>
      </c>
    </row>
    <row r="2476" spans="3:10" ht="15" hidden="1" customHeight="1">
      <c r="C2476" s="337"/>
      <c r="H2476" s="81">
        <v>45438</v>
      </c>
      <c r="J2476" s="81">
        <v>45438</v>
      </c>
    </row>
    <row r="2477" spans="3:10" ht="15" hidden="1" customHeight="1">
      <c r="C2477" s="337"/>
      <c r="H2477" s="81">
        <v>45439</v>
      </c>
      <c r="J2477" s="81">
        <v>45439</v>
      </c>
    </row>
    <row r="2478" spans="3:10" ht="15" hidden="1" customHeight="1">
      <c r="C2478" s="337"/>
      <c r="H2478" s="81">
        <v>45440</v>
      </c>
      <c r="J2478" s="81">
        <v>45440</v>
      </c>
    </row>
    <row r="2479" spans="3:10" ht="15" hidden="1" customHeight="1">
      <c r="C2479" s="337"/>
      <c r="H2479" s="81">
        <v>45441</v>
      </c>
      <c r="J2479" s="81">
        <v>45441</v>
      </c>
    </row>
    <row r="2480" spans="3:10" ht="15" hidden="1" customHeight="1">
      <c r="C2480" s="337"/>
      <c r="H2480" s="81">
        <v>45442</v>
      </c>
      <c r="J2480" s="81">
        <v>45442</v>
      </c>
    </row>
    <row r="2481" spans="3:10" ht="15" hidden="1" customHeight="1">
      <c r="C2481" s="337"/>
      <c r="H2481" s="81">
        <v>45443</v>
      </c>
      <c r="J2481" s="81">
        <v>45443</v>
      </c>
    </row>
    <row r="2482" spans="3:10" ht="15" hidden="1" customHeight="1">
      <c r="C2482" s="337"/>
      <c r="H2482" s="81">
        <v>45444</v>
      </c>
      <c r="J2482" s="81">
        <v>45444</v>
      </c>
    </row>
    <row r="2483" spans="3:10" ht="15" hidden="1" customHeight="1">
      <c r="C2483" s="337"/>
      <c r="H2483" s="81">
        <v>45445</v>
      </c>
      <c r="J2483" s="81">
        <v>45445</v>
      </c>
    </row>
    <row r="2484" spans="3:10" ht="15" hidden="1" customHeight="1">
      <c r="C2484" s="337"/>
      <c r="H2484" s="81">
        <v>45446</v>
      </c>
      <c r="J2484" s="81">
        <v>45446</v>
      </c>
    </row>
    <row r="2485" spans="3:10" ht="15" hidden="1" customHeight="1">
      <c r="C2485" s="337"/>
      <c r="H2485" s="81">
        <v>45447</v>
      </c>
      <c r="J2485" s="81">
        <v>45447</v>
      </c>
    </row>
    <row r="2486" spans="3:10" ht="15" hidden="1" customHeight="1">
      <c r="C2486" s="337"/>
      <c r="H2486" s="81">
        <v>45448</v>
      </c>
      <c r="J2486" s="81">
        <v>45448</v>
      </c>
    </row>
    <row r="2487" spans="3:10" ht="15" hidden="1" customHeight="1">
      <c r="C2487" s="337"/>
      <c r="H2487" s="81">
        <v>45449</v>
      </c>
      <c r="J2487" s="81">
        <v>45449</v>
      </c>
    </row>
    <row r="2488" spans="3:10" ht="15" hidden="1" customHeight="1">
      <c r="C2488" s="337"/>
      <c r="H2488" s="81">
        <v>45450</v>
      </c>
      <c r="J2488" s="81">
        <v>45450</v>
      </c>
    </row>
    <row r="2489" spans="3:10" ht="15" hidden="1" customHeight="1">
      <c r="C2489" s="337"/>
      <c r="H2489" s="81">
        <v>45451</v>
      </c>
      <c r="J2489" s="81">
        <v>45451</v>
      </c>
    </row>
    <row r="2490" spans="3:10" ht="15" hidden="1" customHeight="1">
      <c r="C2490" s="337"/>
      <c r="H2490" s="81">
        <v>45452</v>
      </c>
      <c r="J2490" s="81">
        <v>45452</v>
      </c>
    </row>
    <row r="2491" spans="3:10" ht="15" hidden="1" customHeight="1">
      <c r="C2491" s="337"/>
      <c r="H2491" s="81">
        <v>45453</v>
      </c>
      <c r="J2491" s="81">
        <v>45453</v>
      </c>
    </row>
    <row r="2492" spans="3:10" ht="15" hidden="1" customHeight="1">
      <c r="C2492" s="337"/>
      <c r="H2492" s="81">
        <v>45454</v>
      </c>
      <c r="J2492" s="81">
        <v>45454</v>
      </c>
    </row>
    <row r="2493" spans="3:10" ht="15" hidden="1" customHeight="1">
      <c r="C2493" s="337"/>
      <c r="H2493" s="81">
        <v>45455</v>
      </c>
      <c r="J2493" s="81">
        <v>45455</v>
      </c>
    </row>
    <row r="2494" spans="3:10" ht="15" hidden="1" customHeight="1">
      <c r="C2494" s="337"/>
      <c r="H2494" s="81">
        <v>45456</v>
      </c>
      <c r="J2494" s="81">
        <v>45456</v>
      </c>
    </row>
    <row r="2495" spans="3:10" ht="15" hidden="1" customHeight="1">
      <c r="C2495" s="337"/>
      <c r="H2495" s="81">
        <v>45457</v>
      </c>
      <c r="J2495" s="81">
        <v>45457</v>
      </c>
    </row>
    <row r="2496" spans="3:10" ht="15" hidden="1" customHeight="1">
      <c r="C2496" s="337"/>
      <c r="H2496" s="81">
        <v>45458</v>
      </c>
      <c r="J2496" s="81">
        <v>45458</v>
      </c>
    </row>
    <row r="2497" spans="3:10" ht="15" hidden="1" customHeight="1">
      <c r="C2497" s="337"/>
      <c r="H2497" s="81">
        <v>45459</v>
      </c>
      <c r="J2497" s="81">
        <v>45459</v>
      </c>
    </row>
    <row r="2498" spans="3:10" ht="15" hidden="1" customHeight="1">
      <c r="C2498" s="337"/>
      <c r="H2498" s="81">
        <v>45460</v>
      </c>
      <c r="J2498" s="81">
        <v>45460</v>
      </c>
    </row>
    <row r="2499" spans="3:10" ht="15" hidden="1" customHeight="1">
      <c r="C2499" s="337"/>
      <c r="H2499" s="81">
        <v>45461</v>
      </c>
      <c r="J2499" s="81">
        <v>45461</v>
      </c>
    </row>
    <row r="2500" spans="3:10" ht="15" hidden="1" customHeight="1">
      <c r="C2500" s="337"/>
      <c r="H2500" s="81">
        <v>45462</v>
      </c>
      <c r="J2500" s="81">
        <v>45462</v>
      </c>
    </row>
    <row r="2501" spans="3:10" ht="15" hidden="1" customHeight="1">
      <c r="C2501" s="337"/>
      <c r="H2501" s="81">
        <v>45463</v>
      </c>
      <c r="J2501" s="81">
        <v>45463</v>
      </c>
    </row>
    <row r="2502" spans="3:10" ht="15" hidden="1" customHeight="1">
      <c r="C2502" s="337"/>
      <c r="H2502" s="81">
        <v>45464</v>
      </c>
      <c r="J2502" s="81">
        <v>45464</v>
      </c>
    </row>
    <row r="2503" spans="3:10" ht="15" hidden="1" customHeight="1">
      <c r="C2503" s="337"/>
      <c r="H2503" s="81">
        <v>45465</v>
      </c>
      <c r="J2503" s="81">
        <v>45465</v>
      </c>
    </row>
    <row r="2504" spans="3:10" ht="15" hidden="1" customHeight="1">
      <c r="C2504" s="337"/>
      <c r="H2504" s="81">
        <v>45466</v>
      </c>
      <c r="J2504" s="81">
        <v>45466</v>
      </c>
    </row>
    <row r="2505" spans="3:10" ht="15" hidden="1" customHeight="1">
      <c r="C2505" s="337"/>
      <c r="H2505" s="81">
        <v>45467</v>
      </c>
      <c r="J2505" s="81">
        <v>45467</v>
      </c>
    </row>
    <row r="2506" spans="3:10" ht="15" hidden="1" customHeight="1">
      <c r="C2506" s="337"/>
      <c r="H2506" s="81">
        <v>45468</v>
      </c>
      <c r="J2506" s="81">
        <v>45468</v>
      </c>
    </row>
    <row r="2507" spans="3:10" ht="15" hidden="1" customHeight="1">
      <c r="C2507" s="337"/>
      <c r="H2507" s="81">
        <v>45469</v>
      </c>
      <c r="J2507" s="81">
        <v>45469</v>
      </c>
    </row>
    <row r="2508" spans="3:10" ht="15" hidden="1" customHeight="1">
      <c r="C2508" s="337"/>
      <c r="H2508" s="81">
        <v>45470</v>
      </c>
      <c r="J2508" s="81">
        <v>45470</v>
      </c>
    </row>
    <row r="2509" spans="3:10" ht="15" hidden="1" customHeight="1">
      <c r="C2509" s="337"/>
      <c r="H2509" s="81">
        <v>45471</v>
      </c>
      <c r="J2509" s="81">
        <v>45471</v>
      </c>
    </row>
    <row r="2510" spans="3:10" ht="15" hidden="1" customHeight="1">
      <c r="C2510" s="337"/>
      <c r="H2510" s="81">
        <v>45472</v>
      </c>
      <c r="J2510" s="81">
        <v>45472</v>
      </c>
    </row>
    <row r="2511" spans="3:10" ht="15" hidden="1" customHeight="1">
      <c r="C2511" s="337"/>
      <c r="H2511" s="81">
        <v>45473</v>
      </c>
      <c r="J2511" s="81">
        <v>45473</v>
      </c>
    </row>
    <row r="2512" spans="3:10" ht="15" hidden="1" customHeight="1">
      <c r="C2512" s="337"/>
      <c r="H2512" s="81">
        <v>45474</v>
      </c>
      <c r="J2512" s="81">
        <v>45474</v>
      </c>
    </row>
    <row r="2513" spans="3:10" ht="15" hidden="1" customHeight="1">
      <c r="C2513" s="337"/>
      <c r="H2513" s="81">
        <v>45475</v>
      </c>
      <c r="J2513" s="81">
        <v>45475</v>
      </c>
    </row>
    <row r="2514" spans="3:10" ht="15" hidden="1" customHeight="1">
      <c r="C2514" s="337"/>
      <c r="H2514" s="81">
        <v>45476</v>
      </c>
      <c r="J2514" s="81">
        <v>45476</v>
      </c>
    </row>
    <row r="2515" spans="3:10" ht="15" hidden="1" customHeight="1">
      <c r="C2515" s="337"/>
      <c r="H2515" s="81">
        <v>45477</v>
      </c>
      <c r="J2515" s="81">
        <v>45477</v>
      </c>
    </row>
    <row r="2516" spans="3:10" ht="15" hidden="1" customHeight="1">
      <c r="C2516" s="337"/>
      <c r="H2516" s="81">
        <v>45478</v>
      </c>
      <c r="J2516" s="81">
        <v>45478</v>
      </c>
    </row>
    <row r="2517" spans="3:10" ht="15" hidden="1" customHeight="1">
      <c r="C2517" s="337"/>
      <c r="H2517" s="81">
        <v>45479</v>
      </c>
      <c r="J2517" s="81">
        <v>45479</v>
      </c>
    </row>
    <row r="2518" spans="3:10" ht="15" hidden="1" customHeight="1">
      <c r="C2518" s="337"/>
      <c r="H2518" s="81">
        <v>45480</v>
      </c>
      <c r="J2518" s="81">
        <v>45480</v>
      </c>
    </row>
    <row r="2519" spans="3:10" ht="15" hidden="1" customHeight="1">
      <c r="C2519" s="337"/>
      <c r="H2519" s="81">
        <v>45481</v>
      </c>
      <c r="J2519" s="81">
        <v>45481</v>
      </c>
    </row>
    <row r="2520" spans="3:10" ht="15" hidden="1" customHeight="1">
      <c r="C2520" s="337"/>
      <c r="H2520" s="81">
        <v>45482</v>
      </c>
      <c r="J2520" s="81">
        <v>45482</v>
      </c>
    </row>
    <row r="2521" spans="3:10" ht="15" hidden="1" customHeight="1">
      <c r="C2521" s="337"/>
      <c r="H2521" s="81">
        <v>45483</v>
      </c>
      <c r="J2521" s="81">
        <v>45483</v>
      </c>
    </row>
    <row r="2522" spans="3:10" ht="15" hidden="1" customHeight="1">
      <c r="C2522" s="337"/>
      <c r="H2522" s="81">
        <v>45484</v>
      </c>
      <c r="J2522" s="81">
        <v>45484</v>
      </c>
    </row>
    <row r="2523" spans="3:10" ht="15" hidden="1" customHeight="1">
      <c r="C2523" s="337"/>
      <c r="H2523" s="81">
        <v>45485</v>
      </c>
      <c r="J2523" s="81">
        <v>45485</v>
      </c>
    </row>
    <row r="2524" spans="3:10" ht="15" hidden="1" customHeight="1">
      <c r="C2524" s="337"/>
      <c r="H2524" s="81">
        <v>45486</v>
      </c>
      <c r="J2524" s="81">
        <v>45486</v>
      </c>
    </row>
    <row r="2525" spans="3:10" ht="15" hidden="1" customHeight="1">
      <c r="C2525" s="337"/>
      <c r="H2525" s="81">
        <v>45487</v>
      </c>
      <c r="J2525" s="81">
        <v>45487</v>
      </c>
    </row>
    <row r="2526" spans="3:10" ht="15" hidden="1" customHeight="1">
      <c r="C2526" s="337"/>
      <c r="H2526" s="81">
        <v>45488</v>
      </c>
      <c r="J2526" s="81">
        <v>45488</v>
      </c>
    </row>
    <row r="2527" spans="3:10" ht="15" hidden="1" customHeight="1">
      <c r="C2527" s="337"/>
      <c r="H2527" s="81">
        <v>45489</v>
      </c>
      <c r="J2527" s="81">
        <v>45489</v>
      </c>
    </row>
    <row r="2528" spans="3:10" ht="15" hidden="1" customHeight="1">
      <c r="C2528" s="337"/>
      <c r="H2528" s="81">
        <v>45490</v>
      </c>
      <c r="J2528" s="81">
        <v>45490</v>
      </c>
    </row>
    <row r="2529" spans="3:10" ht="15" hidden="1" customHeight="1">
      <c r="C2529" s="337"/>
      <c r="H2529" s="81">
        <v>45491</v>
      </c>
      <c r="J2529" s="81">
        <v>45491</v>
      </c>
    </row>
    <row r="2530" spans="3:10" ht="15" hidden="1" customHeight="1">
      <c r="C2530" s="337"/>
      <c r="H2530" s="81">
        <v>45492</v>
      </c>
      <c r="J2530" s="81">
        <v>45492</v>
      </c>
    </row>
    <row r="2531" spans="3:10" ht="15" hidden="1" customHeight="1">
      <c r="C2531" s="337"/>
      <c r="H2531" s="81">
        <v>45493</v>
      </c>
      <c r="J2531" s="81">
        <v>45493</v>
      </c>
    </row>
    <row r="2532" spans="3:10" ht="15" hidden="1" customHeight="1">
      <c r="C2532" s="337"/>
      <c r="H2532" s="81">
        <v>45494</v>
      </c>
      <c r="J2532" s="81">
        <v>45494</v>
      </c>
    </row>
    <row r="2533" spans="3:10" ht="15" hidden="1" customHeight="1">
      <c r="C2533" s="337"/>
      <c r="H2533" s="81">
        <v>45495</v>
      </c>
      <c r="J2533" s="81">
        <v>45495</v>
      </c>
    </row>
    <row r="2534" spans="3:10" ht="15" hidden="1" customHeight="1">
      <c r="C2534" s="337"/>
      <c r="H2534" s="81">
        <v>45496</v>
      </c>
      <c r="J2534" s="81">
        <v>45496</v>
      </c>
    </row>
    <row r="2535" spans="3:10" ht="15" hidden="1" customHeight="1">
      <c r="C2535" s="337"/>
      <c r="H2535" s="81">
        <v>45497</v>
      </c>
      <c r="J2535" s="81">
        <v>45497</v>
      </c>
    </row>
    <row r="2536" spans="3:10" ht="15" hidden="1" customHeight="1">
      <c r="C2536" s="337"/>
      <c r="H2536" s="81">
        <v>45498</v>
      </c>
      <c r="J2536" s="81">
        <v>45498</v>
      </c>
    </row>
    <row r="2537" spans="3:10" ht="15" hidden="1" customHeight="1">
      <c r="C2537" s="337"/>
      <c r="H2537" s="81">
        <v>45499</v>
      </c>
      <c r="J2537" s="81">
        <v>45499</v>
      </c>
    </row>
    <row r="2538" spans="3:10" ht="15" hidden="1" customHeight="1">
      <c r="C2538" s="337"/>
      <c r="H2538" s="81">
        <v>45500</v>
      </c>
      <c r="J2538" s="81">
        <v>45500</v>
      </c>
    </row>
    <row r="2539" spans="3:10" ht="15" hidden="1" customHeight="1">
      <c r="C2539" s="337"/>
      <c r="H2539" s="81">
        <v>45501</v>
      </c>
      <c r="J2539" s="81">
        <v>45501</v>
      </c>
    </row>
    <row r="2540" spans="3:10" ht="15" hidden="1" customHeight="1">
      <c r="C2540" s="337"/>
      <c r="H2540" s="81">
        <v>45502</v>
      </c>
      <c r="J2540" s="81">
        <v>45502</v>
      </c>
    </row>
    <row r="2541" spans="3:10" ht="15" hidden="1" customHeight="1">
      <c r="C2541" s="337"/>
      <c r="H2541" s="81">
        <v>45503</v>
      </c>
      <c r="J2541" s="81">
        <v>45503</v>
      </c>
    </row>
    <row r="2542" spans="3:10" ht="15" hidden="1" customHeight="1">
      <c r="C2542" s="337"/>
      <c r="H2542" s="81">
        <v>45504</v>
      </c>
      <c r="J2542" s="81">
        <v>45504</v>
      </c>
    </row>
    <row r="2543" spans="3:10" ht="15" hidden="1" customHeight="1">
      <c r="C2543" s="337"/>
      <c r="H2543" s="81">
        <v>45505</v>
      </c>
      <c r="J2543" s="81">
        <v>45505</v>
      </c>
    </row>
    <row r="2544" spans="3:10" ht="15" hidden="1" customHeight="1">
      <c r="C2544" s="337"/>
      <c r="H2544" s="81">
        <v>45506</v>
      </c>
      <c r="J2544" s="81">
        <v>45506</v>
      </c>
    </row>
    <row r="2545" spans="3:10" ht="15" hidden="1" customHeight="1">
      <c r="C2545" s="337"/>
      <c r="H2545" s="81">
        <v>45507</v>
      </c>
      <c r="J2545" s="81">
        <v>45507</v>
      </c>
    </row>
    <row r="2546" spans="3:10" ht="15" hidden="1" customHeight="1">
      <c r="C2546" s="337"/>
      <c r="H2546" s="81">
        <v>45508</v>
      </c>
      <c r="J2546" s="81">
        <v>45508</v>
      </c>
    </row>
    <row r="2547" spans="3:10" ht="15" hidden="1" customHeight="1">
      <c r="C2547" s="337"/>
      <c r="H2547" s="81">
        <v>45509</v>
      </c>
      <c r="J2547" s="81">
        <v>45509</v>
      </c>
    </row>
    <row r="2548" spans="3:10" ht="15" hidden="1" customHeight="1">
      <c r="C2548" s="337"/>
      <c r="H2548" s="81">
        <v>45510</v>
      </c>
      <c r="J2548" s="81">
        <v>45510</v>
      </c>
    </row>
    <row r="2549" spans="3:10" ht="15" hidden="1" customHeight="1">
      <c r="C2549" s="337"/>
      <c r="H2549" s="81">
        <v>45511</v>
      </c>
      <c r="J2549" s="81">
        <v>45511</v>
      </c>
    </row>
    <row r="2550" spans="3:10" ht="15" hidden="1" customHeight="1">
      <c r="C2550" s="337"/>
      <c r="H2550" s="81">
        <v>45512</v>
      </c>
      <c r="J2550" s="81">
        <v>45512</v>
      </c>
    </row>
    <row r="2551" spans="3:10" ht="15" hidden="1" customHeight="1">
      <c r="C2551" s="337"/>
      <c r="H2551" s="81">
        <v>45513</v>
      </c>
      <c r="J2551" s="81">
        <v>45513</v>
      </c>
    </row>
    <row r="2552" spans="3:10" ht="15" hidden="1" customHeight="1">
      <c r="C2552" s="337"/>
      <c r="H2552" s="81">
        <v>45514</v>
      </c>
      <c r="J2552" s="81">
        <v>45514</v>
      </c>
    </row>
    <row r="2553" spans="3:10" ht="15" hidden="1" customHeight="1">
      <c r="C2553" s="337"/>
      <c r="H2553" s="81">
        <v>45515</v>
      </c>
      <c r="J2553" s="81">
        <v>45515</v>
      </c>
    </row>
    <row r="2554" spans="3:10" ht="15" hidden="1" customHeight="1">
      <c r="C2554" s="337"/>
      <c r="H2554" s="81">
        <v>45516</v>
      </c>
      <c r="J2554" s="81">
        <v>45516</v>
      </c>
    </row>
    <row r="2555" spans="3:10" ht="15" hidden="1" customHeight="1">
      <c r="C2555" s="337"/>
      <c r="H2555" s="81">
        <v>45517</v>
      </c>
      <c r="J2555" s="81">
        <v>45517</v>
      </c>
    </row>
    <row r="2556" spans="3:10" ht="15" hidden="1" customHeight="1">
      <c r="C2556" s="337"/>
      <c r="H2556" s="81">
        <v>45518</v>
      </c>
      <c r="J2556" s="81">
        <v>45518</v>
      </c>
    </row>
    <row r="2557" spans="3:10" ht="15" hidden="1" customHeight="1">
      <c r="C2557" s="337"/>
      <c r="H2557" s="81">
        <v>45519</v>
      </c>
      <c r="J2557" s="81">
        <v>45519</v>
      </c>
    </row>
    <row r="2558" spans="3:10" ht="15" hidden="1" customHeight="1">
      <c r="C2558" s="337"/>
      <c r="H2558" s="81">
        <v>45520</v>
      </c>
      <c r="J2558" s="81">
        <v>45520</v>
      </c>
    </row>
    <row r="2559" spans="3:10" ht="15" hidden="1" customHeight="1">
      <c r="C2559" s="337"/>
      <c r="H2559" s="81">
        <v>45521</v>
      </c>
      <c r="J2559" s="81">
        <v>45521</v>
      </c>
    </row>
    <row r="2560" spans="3:10" ht="15" hidden="1" customHeight="1">
      <c r="C2560" s="337"/>
      <c r="H2560" s="81">
        <v>45522</v>
      </c>
      <c r="J2560" s="81">
        <v>45522</v>
      </c>
    </row>
    <row r="2561" spans="3:10" ht="15" hidden="1" customHeight="1">
      <c r="C2561" s="337"/>
      <c r="H2561" s="81">
        <v>45523</v>
      </c>
      <c r="J2561" s="81">
        <v>45523</v>
      </c>
    </row>
    <row r="2562" spans="3:10" ht="15" hidden="1" customHeight="1">
      <c r="C2562" s="337"/>
      <c r="H2562" s="81">
        <v>45524</v>
      </c>
      <c r="J2562" s="81">
        <v>45524</v>
      </c>
    </row>
    <row r="2563" spans="3:10" ht="15" hidden="1" customHeight="1">
      <c r="C2563" s="337"/>
      <c r="H2563" s="81">
        <v>45525</v>
      </c>
      <c r="J2563" s="81">
        <v>45525</v>
      </c>
    </row>
    <row r="2564" spans="3:10" ht="15" hidden="1" customHeight="1">
      <c r="C2564" s="337"/>
      <c r="H2564" s="81">
        <v>45526</v>
      </c>
      <c r="J2564" s="81">
        <v>45526</v>
      </c>
    </row>
    <row r="2565" spans="3:10" ht="15" hidden="1" customHeight="1">
      <c r="C2565" s="337"/>
      <c r="H2565" s="81">
        <v>45527</v>
      </c>
      <c r="J2565" s="81">
        <v>45527</v>
      </c>
    </row>
    <row r="2566" spans="3:10" ht="15" hidden="1" customHeight="1">
      <c r="C2566" s="337"/>
      <c r="H2566" s="81">
        <v>45528</v>
      </c>
      <c r="J2566" s="81">
        <v>45528</v>
      </c>
    </row>
    <row r="2567" spans="3:10" ht="15" hidden="1" customHeight="1">
      <c r="C2567" s="337"/>
      <c r="H2567" s="81">
        <v>45529</v>
      </c>
      <c r="J2567" s="81">
        <v>45529</v>
      </c>
    </row>
    <row r="2568" spans="3:10" ht="15" hidden="1" customHeight="1">
      <c r="C2568" s="337"/>
      <c r="H2568" s="81">
        <v>45530</v>
      </c>
      <c r="J2568" s="81">
        <v>45530</v>
      </c>
    </row>
    <row r="2569" spans="3:10" ht="15" hidden="1" customHeight="1">
      <c r="C2569" s="337"/>
      <c r="H2569" s="81">
        <v>45531</v>
      </c>
      <c r="J2569" s="81">
        <v>45531</v>
      </c>
    </row>
    <row r="2570" spans="3:10" ht="15" hidden="1" customHeight="1">
      <c r="C2570" s="337"/>
      <c r="H2570" s="81">
        <v>45532</v>
      </c>
      <c r="J2570" s="81">
        <v>45532</v>
      </c>
    </row>
    <row r="2571" spans="3:10" ht="15" hidden="1" customHeight="1">
      <c r="C2571" s="337"/>
      <c r="H2571" s="81">
        <v>45533</v>
      </c>
      <c r="J2571" s="81">
        <v>45533</v>
      </c>
    </row>
    <row r="2572" spans="3:10" ht="15" hidden="1" customHeight="1">
      <c r="C2572" s="337"/>
      <c r="H2572" s="81">
        <v>45534</v>
      </c>
      <c r="J2572" s="81">
        <v>45534</v>
      </c>
    </row>
    <row r="2573" spans="3:10" ht="15" hidden="1" customHeight="1">
      <c r="C2573" s="337"/>
      <c r="H2573" s="81">
        <v>45535</v>
      </c>
      <c r="J2573" s="81">
        <v>45535</v>
      </c>
    </row>
    <row r="2574" spans="3:10" ht="15" hidden="1" customHeight="1">
      <c r="C2574" s="337"/>
      <c r="H2574" s="81">
        <v>45536</v>
      </c>
      <c r="J2574" s="81">
        <v>45536</v>
      </c>
    </row>
    <row r="2575" spans="3:10" ht="15" hidden="1" customHeight="1">
      <c r="C2575" s="337"/>
      <c r="H2575" s="81">
        <v>45537</v>
      </c>
      <c r="J2575" s="81">
        <v>45537</v>
      </c>
    </row>
    <row r="2576" spans="3:10" ht="15" hidden="1" customHeight="1">
      <c r="C2576" s="337"/>
      <c r="H2576" s="81">
        <v>45538</v>
      </c>
      <c r="J2576" s="81">
        <v>45538</v>
      </c>
    </row>
    <row r="2577" spans="3:10" ht="15" hidden="1" customHeight="1">
      <c r="C2577" s="337"/>
      <c r="H2577" s="81">
        <v>45539</v>
      </c>
      <c r="J2577" s="81">
        <v>45539</v>
      </c>
    </row>
    <row r="2578" spans="3:10" ht="15" hidden="1" customHeight="1">
      <c r="C2578" s="337"/>
      <c r="H2578" s="81">
        <v>45540</v>
      </c>
      <c r="J2578" s="81">
        <v>45540</v>
      </c>
    </row>
    <row r="2579" spans="3:10" ht="15" hidden="1" customHeight="1">
      <c r="C2579" s="337"/>
      <c r="H2579" s="81">
        <v>45541</v>
      </c>
      <c r="J2579" s="81">
        <v>45541</v>
      </c>
    </row>
    <row r="2580" spans="3:10" ht="15" hidden="1" customHeight="1">
      <c r="C2580" s="337"/>
      <c r="H2580" s="81">
        <v>45542</v>
      </c>
      <c r="J2580" s="81">
        <v>45542</v>
      </c>
    </row>
    <row r="2581" spans="3:10" ht="15" hidden="1" customHeight="1">
      <c r="C2581" s="337"/>
      <c r="H2581" s="81">
        <v>45543</v>
      </c>
      <c r="J2581" s="81">
        <v>45543</v>
      </c>
    </row>
    <row r="2582" spans="3:10" ht="15" hidden="1" customHeight="1">
      <c r="C2582" s="337"/>
      <c r="H2582" s="81">
        <v>45544</v>
      </c>
      <c r="J2582" s="81">
        <v>45544</v>
      </c>
    </row>
    <row r="2583" spans="3:10" ht="15" hidden="1" customHeight="1">
      <c r="C2583" s="337"/>
      <c r="H2583" s="81">
        <v>45545</v>
      </c>
      <c r="J2583" s="81">
        <v>45545</v>
      </c>
    </row>
    <row r="2584" spans="3:10" ht="15" hidden="1" customHeight="1">
      <c r="C2584" s="337"/>
      <c r="H2584" s="81">
        <v>45546</v>
      </c>
      <c r="J2584" s="81">
        <v>45546</v>
      </c>
    </row>
    <row r="2585" spans="3:10" ht="15" hidden="1" customHeight="1">
      <c r="C2585" s="337"/>
      <c r="H2585" s="81">
        <v>45547</v>
      </c>
      <c r="J2585" s="81">
        <v>45547</v>
      </c>
    </row>
    <row r="2586" spans="3:10" ht="15" hidden="1" customHeight="1">
      <c r="C2586" s="337"/>
      <c r="H2586" s="81">
        <v>45548</v>
      </c>
      <c r="J2586" s="81">
        <v>45548</v>
      </c>
    </row>
    <row r="2587" spans="3:10" ht="15" hidden="1" customHeight="1">
      <c r="C2587" s="337"/>
      <c r="H2587" s="81">
        <v>45549</v>
      </c>
      <c r="J2587" s="81">
        <v>45549</v>
      </c>
    </row>
    <row r="2588" spans="3:10" ht="15" hidden="1" customHeight="1">
      <c r="C2588" s="337"/>
      <c r="H2588" s="81">
        <v>45550</v>
      </c>
      <c r="J2588" s="81">
        <v>45550</v>
      </c>
    </row>
    <row r="2589" spans="3:10" ht="15" hidden="1" customHeight="1">
      <c r="C2589" s="337"/>
      <c r="H2589" s="81">
        <v>45551</v>
      </c>
      <c r="J2589" s="81">
        <v>45551</v>
      </c>
    </row>
    <row r="2590" spans="3:10" ht="15" hidden="1" customHeight="1">
      <c r="C2590" s="337"/>
      <c r="H2590" s="81">
        <v>45552</v>
      </c>
      <c r="J2590" s="81">
        <v>45552</v>
      </c>
    </row>
    <row r="2591" spans="3:10" ht="15" hidden="1" customHeight="1">
      <c r="C2591" s="337"/>
      <c r="H2591" s="81">
        <v>45553</v>
      </c>
      <c r="J2591" s="81">
        <v>45553</v>
      </c>
    </row>
    <row r="2592" spans="3:10" ht="15" hidden="1" customHeight="1">
      <c r="C2592" s="337"/>
      <c r="H2592" s="81">
        <v>45554</v>
      </c>
      <c r="J2592" s="81">
        <v>45554</v>
      </c>
    </row>
    <row r="2593" spans="3:10" ht="15" hidden="1" customHeight="1">
      <c r="C2593" s="337"/>
      <c r="H2593" s="81">
        <v>45555</v>
      </c>
      <c r="J2593" s="81">
        <v>45555</v>
      </c>
    </row>
    <row r="2594" spans="3:10" ht="15" hidden="1" customHeight="1">
      <c r="C2594" s="337"/>
      <c r="H2594" s="81">
        <v>45556</v>
      </c>
      <c r="J2594" s="81">
        <v>45556</v>
      </c>
    </row>
    <row r="2595" spans="3:10" ht="15" hidden="1" customHeight="1">
      <c r="C2595" s="337"/>
      <c r="H2595" s="81">
        <v>45557</v>
      </c>
      <c r="J2595" s="81">
        <v>45557</v>
      </c>
    </row>
    <row r="2596" spans="3:10" ht="15" hidden="1" customHeight="1">
      <c r="C2596" s="337"/>
      <c r="H2596" s="81">
        <v>45558</v>
      </c>
      <c r="J2596" s="81">
        <v>45558</v>
      </c>
    </row>
    <row r="2597" spans="3:10" ht="15" hidden="1" customHeight="1">
      <c r="C2597" s="337"/>
      <c r="H2597" s="81">
        <v>45559</v>
      </c>
      <c r="J2597" s="81">
        <v>45559</v>
      </c>
    </row>
    <row r="2598" spans="3:10" ht="15" hidden="1" customHeight="1">
      <c r="C2598" s="337"/>
      <c r="H2598" s="81">
        <v>45560</v>
      </c>
      <c r="J2598" s="81">
        <v>45560</v>
      </c>
    </row>
    <row r="2599" spans="3:10" ht="15" hidden="1" customHeight="1">
      <c r="C2599" s="337"/>
      <c r="H2599" s="81">
        <v>45561</v>
      </c>
      <c r="J2599" s="81">
        <v>45561</v>
      </c>
    </row>
    <row r="2600" spans="3:10" ht="15" hidden="1" customHeight="1">
      <c r="C2600" s="337"/>
      <c r="H2600" s="81">
        <v>45562</v>
      </c>
      <c r="J2600" s="81">
        <v>45562</v>
      </c>
    </row>
    <row r="2601" spans="3:10" ht="15" hidden="1" customHeight="1">
      <c r="C2601" s="337"/>
      <c r="H2601" s="81">
        <v>45563</v>
      </c>
      <c r="J2601" s="81">
        <v>45563</v>
      </c>
    </row>
    <row r="2602" spans="3:10" ht="15" hidden="1" customHeight="1">
      <c r="C2602" s="337"/>
      <c r="H2602" s="81">
        <v>45564</v>
      </c>
      <c r="J2602" s="81">
        <v>45564</v>
      </c>
    </row>
    <row r="2603" spans="3:10" ht="15" hidden="1" customHeight="1">
      <c r="C2603" s="337"/>
      <c r="H2603" s="81">
        <v>45565</v>
      </c>
      <c r="J2603" s="81">
        <v>45565</v>
      </c>
    </row>
    <row r="2604" spans="3:10" ht="15" hidden="1" customHeight="1">
      <c r="C2604" s="337"/>
      <c r="H2604" s="81">
        <v>45566</v>
      </c>
      <c r="J2604" s="81">
        <v>45566</v>
      </c>
    </row>
    <row r="2605" spans="3:10" ht="15" hidden="1" customHeight="1">
      <c r="C2605" s="337"/>
      <c r="H2605" s="81">
        <v>45567</v>
      </c>
      <c r="J2605" s="81">
        <v>45567</v>
      </c>
    </row>
    <row r="2606" spans="3:10" ht="15" hidden="1" customHeight="1">
      <c r="C2606" s="337"/>
      <c r="H2606" s="81">
        <v>45568</v>
      </c>
      <c r="J2606" s="81">
        <v>45568</v>
      </c>
    </row>
    <row r="2607" spans="3:10" ht="15" hidden="1" customHeight="1">
      <c r="C2607" s="337"/>
      <c r="H2607" s="81">
        <v>45569</v>
      </c>
      <c r="J2607" s="81">
        <v>45569</v>
      </c>
    </row>
    <row r="2608" spans="3:10" ht="15" hidden="1" customHeight="1">
      <c r="C2608" s="337"/>
      <c r="H2608" s="81">
        <v>45570</v>
      </c>
      <c r="J2608" s="81">
        <v>45570</v>
      </c>
    </row>
    <row r="2609" spans="3:10" ht="15" hidden="1" customHeight="1">
      <c r="C2609" s="337"/>
      <c r="H2609" s="81">
        <v>45571</v>
      </c>
      <c r="J2609" s="81">
        <v>45571</v>
      </c>
    </row>
    <row r="2610" spans="3:10" ht="15" hidden="1" customHeight="1">
      <c r="C2610" s="337"/>
      <c r="H2610" s="81">
        <v>45572</v>
      </c>
      <c r="J2610" s="81">
        <v>45572</v>
      </c>
    </row>
    <row r="2611" spans="3:10" ht="15" hidden="1" customHeight="1">
      <c r="C2611" s="337"/>
      <c r="H2611" s="81">
        <v>45573</v>
      </c>
      <c r="J2611" s="81">
        <v>45573</v>
      </c>
    </row>
    <row r="2612" spans="3:10" ht="15" hidden="1" customHeight="1">
      <c r="C2612" s="337"/>
      <c r="H2612" s="81">
        <v>45574</v>
      </c>
      <c r="J2612" s="81">
        <v>45574</v>
      </c>
    </row>
    <row r="2613" spans="3:10" ht="15" hidden="1" customHeight="1">
      <c r="C2613" s="337"/>
      <c r="H2613" s="81">
        <v>45575</v>
      </c>
      <c r="J2613" s="81">
        <v>45575</v>
      </c>
    </row>
    <row r="2614" spans="3:10" ht="15" hidden="1" customHeight="1">
      <c r="C2614" s="337"/>
      <c r="H2614" s="81">
        <v>45576</v>
      </c>
      <c r="J2614" s="81">
        <v>45576</v>
      </c>
    </row>
    <row r="2615" spans="3:10" ht="15" hidden="1" customHeight="1">
      <c r="C2615" s="337"/>
      <c r="H2615" s="81">
        <v>45577</v>
      </c>
      <c r="J2615" s="81">
        <v>45577</v>
      </c>
    </row>
    <row r="2616" spans="3:10" ht="15" hidden="1" customHeight="1">
      <c r="C2616" s="337"/>
      <c r="H2616" s="81">
        <v>45578</v>
      </c>
      <c r="J2616" s="81">
        <v>45578</v>
      </c>
    </row>
    <row r="2617" spans="3:10" ht="15" hidden="1" customHeight="1">
      <c r="C2617" s="337"/>
      <c r="H2617" s="81">
        <v>45579</v>
      </c>
      <c r="J2617" s="81">
        <v>45579</v>
      </c>
    </row>
    <row r="2618" spans="3:10" ht="15" hidden="1" customHeight="1">
      <c r="C2618" s="337"/>
      <c r="H2618" s="81">
        <v>45580</v>
      </c>
      <c r="J2618" s="81">
        <v>45580</v>
      </c>
    </row>
    <row r="2619" spans="3:10" ht="15" hidden="1" customHeight="1">
      <c r="C2619" s="337"/>
      <c r="H2619" s="81">
        <v>45581</v>
      </c>
      <c r="J2619" s="81">
        <v>45581</v>
      </c>
    </row>
    <row r="2620" spans="3:10" ht="15" hidden="1" customHeight="1">
      <c r="C2620" s="337"/>
      <c r="H2620" s="81">
        <v>45582</v>
      </c>
      <c r="J2620" s="81">
        <v>45582</v>
      </c>
    </row>
    <row r="2621" spans="3:10" ht="15" hidden="1" customHeight="1">
      <c r="C2621" s="337"/>
      <c r="H2621" s="81">
        <v>45583</v>
      </c>
      <c r="J2621" s="81">
        <v>45583</v>
      </c>
    </row>
    <row r="2622" spans="3:10" ht="15" hidden="1" customHeight="1">
      <c r="C2622" s="337"/>
      <c r="H2622" s="81">
        <v>45584</v>
      </c>
      <c r="J2622" s="81">
        <v>45584</v>
      </c>
    </row>
    <row r="2623" spans="3:10" ht="15" hidden="1" customHeight="1">
      <c r="C2623" s="337"/>
      <c r="H2623" s="81">
        <v>45585</v>
      </c>
      <c r="J2623" s="81">
        <v>45585</v>
      </c>
    </row>
    <row r="2624" spans="3:10" ht="15" hidden="1" customHeight="1">
      <c r="C2624" s="337"/>
      <c r="H2624" s="81">
        <v>45586</v>
      </c>
      <c r="J2624" s="81">
        <v>45586</v>
      </c>
    </row>
    <row r="2625" spans="3:10" ht="15" hidden="1" customHeight="1">
      <c r="C2625" s="337"/>
      <c r="H2625" s="81">
        <v>45587</v>
      </c>
      <c r="J2625" s="81">
        <v>45587</v>
      </c>
    </row>
    <row r="2626" spans="3:10" ht="15" hidden="1" customHeight="1">
      <c r="C2626" s="337"/>
      <c r="H2626" s="81">
        <v>45588</v>
      </c>
      <c r="J2626" s="81">
        <v>45588</v>
      </c>
    </row>
    <row r="2627" spans="3:10" ht="15" hidden="1" customHeight="1">
      <c r="C2627" s="337"/>
      <c r="H2627" s="81">
        <v>45589</v>
      </c>
      <c r="J2627" s="81">
        <v>45589</v>
      </c>
    </row>
    <row r="2628" spans="3:10" ht="15" hidden="1" customHeight="1">
      <c r="C2628" s="337"/>
      <c r="H2628" s="81">
        <v>45590</v>
      </c>
      <c r="J2628" s="81">
        <v>45590</v>
      </c>
    </row>
    <row r="2629" spans="3:10" ht="15" hidden="1" customHeight="1">
      <c r="C2629" s="337"/>
      <c r="H2629" s="81">
        <v>45591</v>
      </c>
      <c r="J2629" s="81">
        <v>45591</v>
      </c>
    </row>
    <row r="2630" spans="3:10" ht="15" hidden="1" customHeight="1">
      <c r="C2630" s="337"/>
      <c r="H2630" s="81">
        <v>45592</v>
      </c>
      <c r="J2630" s="81">
        <v>45592</v>
      </c>
    </row>
    <row r="2631" spans="3:10" ht="15" hidden="1" customHeight="1">
      <c r="C2631" s="337"/>
      <c r="H2631" s="81">
        <v>45593</v>
      </c>
      <c r="J2631" s="81">
        <v>45593</v>
      </c>
    </row>
    <row r="2632" spans="3:10" ht="15" hidden="1" customHeight="1">
      <c r="C2632" s="337"/>
      <c r="H2632" s="81">
        <v>45594</v>
      </c>
      <c r="J2632" s="81">
        <v>45594</v>
      </c>
    </row>
    <row r="2633" spans="3:10" ht="15" hidden="1" customHeight="1">
      <c r="C2633" s="337"/>
      <c r="H2633" s="81">
        <v>45595</v>
      </c>
      <c r="J2633" s="81">
        <v>45595</v>
      </c>
    </row>
    <row r="2634" spans="3:10" ht="15" hidden="1" customHeight="1">
      <c r="C2634" s="337"/>
      <c r="H2634" s="81">
        <v>45596</v>
      </c>
      <c r="J2634" s="81">
        <v>45596</v>
      </c>
    </row>
    <row r="2635" spans="3:10" ht="15" hidden="1" customHeight="1">
      <c r="C2635" s="337"/>
      <c r="H2635" s="81">
        <v>45597</v>
      </c>
      <c r="J2635" s="81">
        <v>45597</v>
      </c>
    </row>
    <row r="2636" spans="3:10" ht="15" hidden="1" customHeight="1">
      <c r="C2636" s="337"/>
      <c r="H2636" s="81">
        <v>45598</v>
      </c>
      <c r="J2636" s="81">
        <v>45598</v>
      </c>
    </row>
    <row r="2637" spans="3:10" ht="15" hidden="1" customHeight="1">
      <c r="C2637" s="337"/>
      <c r="H2637" s="81">
        <v>45599</v>
      </c>
      <c r="J2637" s="81">
        <v>45599</v>
      </c>
    </row>
    <row r="2638" spans="3:10" ht="15" hidden="1" customHeight="1">
      <c r="C2638" s="337"/>
      <c r="H2638" s="81">
        <v>45600</v>
      </c>
      <c r="J2638" s="81">
        <v>45600</v>
      </c>
    </row>
    <row r="2639" spans="3:10" ht="15" hidden="1" customHeight="1">
      <c r="C2639" s="337"/>
      <c r="H2639" s="81">
        <v>45601</v>
      </c>
      <c r="J2639" s="81">
        <v>45601</v>
      </c>
    </row>
    <row r="2640" spans="3:10" ht="15" hidden="1" customHeight="1">
      <c r="C2640" s="337"/>
      <c r="H2640" s="81">
        <v>45602</v>
      </c>
      <c r="J2640" s="81">
        <v>45602</v>
      </c>
    </row>
    <row r="2641" spans="3:10" ht="15" hidden="1" customHeight="1">
      <c r="C2641" s="337"/>
      <c r="H2641" s="81">
        <v>45603</v>
      </c>
      <c r="J2641" s="81">
        <v>45603</v>
      </c>
    </row>
    <row r="2642" spans="3:10" ht="15" hidden="1" customHeight="1">
      <c r="C2642" s="337"/>
      <c r="H2642" s="81">
        <v>45604</v>
      </c>
      <c r="J2642" s="81">
        <v>45604</v>
      </c>
    </row>
    <row r="2643" spans="3:10" ht="15" hidden="1" customHeight="1">
      <c r="C2643" s="337"/>
      <c r="H2643" s="81">
        <v>45605</v>
      </c>
      <c r="J2643" s="81">
        <v>45605</v>
      </c>
    </row>
    <row r="2644" spans="3:10" ht="15" hidden="1" customHeight="1">
      <c r="C2644" s="337"/>
      <c r="H2644" s="81">
        <v>45606</v>
      </c>
      <c r="J2644" s="81">
        <v>45606</v>
      </c>
    </row>
    <row r="2645" spans="3:10" ht="15" hidden="1" customHeight="1">
      <c r="C2645" s="337"/>
      <c r="H2645" s="81">
        <v>45607</v>
      </c>
      <c r="J2645" s="81">
        <v>45607</v>
      </c>
    </row>
    <row r="2646" spans="3:10" ht="15" hidden="1" customHeight="1">
      <c r="C2646" s="337"/>
      <c r="H2646" s="81">
        <v>45608</v>
      </c>
      <c r="J2646" s="81">
        <v>45608</v>
      </c>
    </row>
    <row r="2647" spans="3:10" ht="15" hidden="1" customHeight="1">
      <c r="C2647" s="337"/>
      <c r="H2647" s="81">
        <v>45609</v>
      </c>
      <c r="J2647" s="81">
        <v>45609</v>
      </c>
    </row>
    <row r="2648" spans="3:10" ht="15" hidden="1" customHeight="1">
      <c r="C2648" s="337"/>
      <c r="H2648" s="81">
        <v>45610</v>
      </c>
      <c r="J2648" s="81">
        <v>45610</v>
      </c>
    </row>
    <row r="2649" spans="3:10" ht="15" hidden="1" customHeight="1">
      <c r="C2649" s="337"/>
      <c r="H2649" s="81">
        <v>45611</v>
      </c>
      <c r="J2649" s="81">
        <v>45611</v>
      </c>
    </row>
    <row r="2650" spans="3:10" ht="15" hidden="1" customHeight="1">
      <c r="C2650" s="337"/>
      <c r="H2650" s="81">
        <v>45612</v>
      </c>
      <c r="J2650" s="81">
        <v>45612</v>
      </c>
    </row>
    <row r="2651" spans="3:10" ht="15" hidden="1" customHeight="1">
      <c r="C2651" s="337"/>
      <c r="H2651" s="81">
        <v>45613</v>
      </c>
      <c r="J2651" s="81">
        <v>45613</v>
      </c>
    </row>
    <row r="2652" spans="3:10" ht="15" hidden="1" customHeight="1">
      <c r="C2652" s="337"/>
      <c r="H2652" s="81">
        <v>45614</v>
      </c>
      <c r="J2652" s="81">
        <v>45614</v>
      </c>
    </row>
    <row r="2653" spans="3:10" ht="15" hidden="1" customHeight="1">
      <c r="C2653" s="337"/>
      <c r="H2653" s="81">
        <v>45615</v>
      </c>
      <c r="J2653" s="81">
        <v>45615</v>
      </c>
    </row>
    <row r="2654" spans="3:10" ht="15" hidden="1" customHeight="1">
      <c r="C2654" s="337"/>
      <c r="H2654" s="81">
        <v>45616</v>
      </c>
      <c r="J2654" s="81">
        <v>45616</v>
      </c>
    </row>
    <row r="2655" spans="3:10" ht="15" hidden="1" customHeight="1">
      <c r="C2655" s="337"/>
      <c r="H2655" s="81">
        <v>45617</v>
      </c>
      <c r="J2655" s="81">
        <v>45617</v>
      </c>
    </row>
    <row r="2656" spans="3:10" ht="15" hidden="1" customHeight="1">
      <c r="C2656" s="337"/>
      <c r="H2656" s="81">
        <v>45618</v>
      </c>
      <c r="J2656" s="81">
        <v>45618</v>
      </c>
    </row>
    <row r="2657" spans="3:10" ht="15" hidden="1" customHeight="1">
      <c r="C2657" s="337"/>
      <c r="H2657" s="81">
        <v>45619</v>
      </c>
      <c r="J2657" s="81">
        <v>45619</v>
      </c>
    </row>
    <row r="2658" spans="3:10" ht="15" hidden="1" customHeight="1">
      <c r="C2658" s="337"/>
      <c r="H2658" s="81">
        <v>45620</v>
      </c>
      <c r="J2658" s="81">
        <v>45620</v>
      </c>
    </row>
    <row r="2659" spans="3:10" ht="15" hidden="1" customHeight="1">
      <c r="C2659" s="337"/>
      <c r="H2659" s="81">
        <v>45621</v>
      </c>
      <c r="J2659" s="81">
        <v>45621</v>
      </c>
    </row>
    <row r="2660" spans="3:10" ht="15" hidden="1" customHeight="1">
      <c r="C2660" s="337"/>
      <c r="H2660" s="81">
        <v>45622</v>
      </c>
      <c r="J2660" s="81">
        <v>45622</v>
      </c>
    </row>
    <row r="2661" spans="3:10" ht="15" hidden="1" customHeight="1">
      <c r="C2661" s="337"/>
      <c r="H2661" s="81">
        <v>45623</v>
      </c>
      <c r="J2661" s="81">
        <v>45623</v>
      </c>
    </row>
    <row r="2662" spans="3:10" ht="15" hidden="1" customHeight="1">
      <c r="C2662" s="337"/>
      <c r="H2662" s="81">
        <v>45624</v>
      </c>
      <c r="J2662" s="81">
        <v>45624</v>
      </c>
    </row>
    <row r="2663" spans="3:10" ht="15" hidden="1" customHeight="1">
      <c r="C2663" s="337"/>
      <c r="H2663" s="81">
        <v>45625</v>
      </c>
      <c r="J2663" s="81">
        <v>45625</v>
      </c>
    </row>
    <row r="2664" spans="3:10" ht="15" hidden="1" customHeight="1">
      <c r="C2664" s="337"/>
      <c r="H2664" s="81">
        <v>45626</v>
      </c>
      <c r="J2664" s="81">
        <v>45626</v>
      </c>
    </row>
    <row r="2665" spans="3:10" ht="15" hidden="1" customHeight="1">
      <c r="C2665" s="337"/>
      <c r="H2665" s="81">
        <v>45627</v>
      </c>
      <c r="J2665" s="81">
        <v>45627</v>
      </c>
    </row>
    <row r="2666" spans="3:10" ht="15" hidden="1" customHeight="1">
      <c r="C2666" s="337"/>
      <c r="H2666" s="81">
        <v>45628</v>
      </c>
      <c r="J2666" s="81">
        <v>45628</v>
      </c>
    </row>
    <row r="2667" spans="3:10" ht="15" hidden="1" customHeight="1">
      <c r="C2667" s="337"/>
      <c r="H2667" s="81">
        <v>45629</v>
      </c>
      <c r="J2667" s="81">
        <v>45629</v>
      </c>
    </row>
    <row r="2668" spans="3:10" ht="15" hidden="1" customHeight="1">
      <c r="C2668" s="337"/>
      <c r="H2668" s="81">
        <v>45630</v>
      </c>
      <c r="J2668" s="81">
        <v>45630</v>
      </c>
    </row>
    <row r="2669" spans="3:10" ht="15" hidden="1" customHeight="1">
      <c r="C2669" s="337"/>
      <c r="H2669" s="81">
        <v>45631</v>
      </c>
      <c r="J2669" s="81">
        <v>45631</v>
      </c>
    </row>
    <row r="2670" spans="3:10" ht="15" hidden="1" customHeight="1">
      <c r="C2670" s="337"/>
      <c r="H2670" s="81">
        <v>45632</v>
      </c>
      <c r="J2670" s="81">
        <v>45632</v>
      </c>
    </row>
    <row r="2671" spans="3:10" ht="15" hidden="1" customHeight="1">
      <c r="C2671" s="337"/>
      <c r="H2671" s="81">
        <v>45633</v>
      </c>
      <c r="J2671" s="81">
        <v>45633</v>
      </c>
    </row>
    <row r="2672" spans="3:10" ht="15" hidden="1" customHeight="1">
      <c r="C2672" s="337"/>
      <c r="H2672" s="81">
        <v>45634</v>
      </c>
      <c r="J2672" s="81">
        <v>45634</v>
      </c>
    </row>
    <row r="2673" spans="3:10" ht="15" hidden="1" customHeight="1">
      <c r="C2673" s="337"/>
      <c r="H2673" s="81">
        <v>45635</v>
      </c>
      <c r="J2673" s="81">
        <v>45635</v>
      </c>
    </row>
    <row r="2674" spans="3:10" ht="15" hidden="1" customHeight="1">
      <c r="C2674" s="337"/>
      <c r="H2674" s="81">
        <v>45636</v>
      </c>
      <c r="J2674" s="81">
        <v>45636</v>
      </c>
    </row>
    <row r="2675" spans="3:10" ht="15" hidden="1" customHeight="1">
      <c r="C2675" s="337"/>
      <c r="H2675" s="81">
        <v>45637</v>
      </c>
      <c r="J2675" s="81">
        <v>45637</v>
      </c>
    </row>
    <row r="2676" spans="3:10" ht="15" hidden="1" customHeight="1">
      <c r="C2676" s="337"/>
      <c r="H2676" s="81">
        <v>45638</v>
      </c>
      <c r="J2676" s="81">
        <v>45638</v>
      </c>
    </row>
    <row r="2677" spans="3:10" ht="15" hidden="1" customHeight="1">
      <c r="C2677" s="337"/>
      <c r="H2677" s="81">
        <v>45639</v>
      </c>
      <c r="J2677" s="81">
        <v>45639</v>
      </c>
    </row>
    <row r="2678" spans="3:10" ht="15" hidden="1" customHeight="1">
      <c r="C2678" s="337"/>
      <c r="H2678" s="81">
        <v>45640</v>
      </c>
      <c r="J2678" s="81">
        <v>45640</v>
      </c>
    </row>
    <row r="2679" spans="3:10" ht="15" hidden="1" customHeight="1">
      <c r="C2679" s="337"/>
      <c r="H2679" s="81">
        <v>45641</v>
      </c>
      <c r="J2679" s="81">
        <v>45641</v>
      </c>
    </row>
    <row r="2680" spans="3:10" ht="15" hidden="1" customHeight="1">
      <c r="C2680" s="337"/>
      <c r="H2680" s="81">
        <v>45642</v>
      </c>
      <c r="J2680" s="81">
        <v>45642</v>
      </c>
    </row>
    <row r="2681" spans="3:10" ht="15" hidden="1" customHeight="1">
      <c r="C2681" s="337"/>
      <c r="H2681" s="81">
        <v>45643</v>
      </c>
      <c r="J2681" s="81">
        <v>45643</v>
      </c>
    </row>
    <row r="2682" spans="3:10" ht="15" hidden="1" customHeight="1">
      <c r="C2682" s="337"/>
      <c r="H2682" s="81">
        <v>45644</v>
      </c>
      <c r="J2682" s="81">
        <v>45644</v>
      </c>
    </row>
    <row r="2683" spans="3:10" ht="15" hidden="1" customHeight="1">
      <c r="C2683" s="337"/>
      <c r="H2683" s="81">
        <v>45645</v>
      </c>
      <c r="J2683" s="81">
        <v>45645</v>
      </c>
    </row>
    <row r="2684" spans="3:10" ht="15" hidden="1" customHeight="1">
      <c r="C2684" s="337"/>
      <c r="H2684" s="81">
        <v>45646</v>
      </c>
      <c r="J2684" s="81">
        <v>45646</v>
      </c>
    </row>
    <row r="2685" spans="3:10" ht="15" hidden="1" customHeight="1">
      <c r="C2685" s="337"/>
      <c r="H2685" s="81">
        <v>45647</v>
      </c>
      <c r="J2685" s="81">
        <v>45647</v>
      </c>
    </row>
    <row r="2686" spans="3:10" ht="15" hidden="1" customHeight="1">
      <c r="C2686" s="337"/>
      <c r="H2686" s="81">
        <v>45648</v>
      </c>
      <c r="J2686" s="81">
        <v>45648</v>
      </c>
    </row>
    <row r="2687" spans="3:10" ht="15" hidden="1" customHeight="1">
      <c r="C2687" s="337"/>
      <c r="H2687" s="81">
        <v>45649</v>
      </c>
      <c r="J2687" s="81">
        <v>45649</v>
      </c>
    </row>
    <row r="2688" spans="3:10" ht="15" hidden="1" customHeight="1">
      <c r="C2688" s="337"/>
      <c r="H2688" s="81">
        <v>45650</v>
      </c>
      <c r="J2688" s="81">
        <v>45650</v>
      </c>
    </row>
    <row r="2689" spans="3:13" ht="15" hidden="1" customHeight="1">
      <c r="C2689" s="337"/>
      <c r="H2689" s="81">
        <v>45651</v>
      </c>
      <c r="J2689" s="81">
        <v>45651</v>
      </c>
    </row>
    <row r="2690" spans="3:13" ht="15" hidden="1" customHeight="1">
      <c r="C2690" s="337"/>
      <c r="H2690" s="81">
        <v>45652</v>
      </c>
      <c r="J2690" s="81">
        <v>45652</v>
      </c>
    </row>
    <row r="2691" spans="3:13" ht="15" hidden="1" customHeight="1">
      <c r="C2691" s="337"/>
      <c r="H2691" s="81">
        <v>45653</v>
      </c>
      <c r="J2691" s="81">
        <v>45653</v>
      </c>
    </row>
    <row r="2692" spans="3:13" ht="15" hidden="1" customHeight="1">
      <c r="C2692" s="337"/>
      <c r="H2692" s="81">
        <v>45654</v>
      </c>
      <c r="J2692" s="81">
        <v>45654</v>
      </c>
    </row>
    <row r="2693" spans="3:13" ht="15" hidden="1" customHeight="1">
      <c r="C2693" s="337"/>
      <c r="H2693" s="81">
        <v>45655</v>
      </c>
      <c r="J2693" s="81">
        <v>45655</v>
      </c>
      <c r="M2693" s="64" t="s">
        <v>129</v>
      </c>
    </row>
    <row r="2694" spans="3:13" ht="15" hidden="1" customHeight="1">
      <c r="C2694" s="337"/>
      <c r="H2694" s="81">
        <v>45656</v>
      </c>
      <c r="J2694" s="81">
        <v>45656</v>
      </c>
    </row>
    <row r="2695" spans="3:13" ht="15" hidden="1" customHeight="1">
      <c r="C2695" s="337"/>
      <c r="H2695" s="81">
        <v>45657</v>
      </c>
      <c r="J2695" s="81">
        <v>45657</v>
      </c>
    </row>
    <row r="2696" spans="3:13" ht="15" hidden="1" customHeight="1">
      <c r="C2696" s="337"/>
      <c r="H2696" s="81">
        <v>45658</v>
      </c>
      <c r="I2696" s="81"/>
      <c r="J2696" s="81">
        <v>45658</v>
      </c>
    </row>
    <row r="2697" spans="3:13" ht="15" hidden="1" customHeight="1">
      <c r="C2697" s="337"/>
      <c r="H2697" s="81">
        <v>45659</v>
      </c>
      <c r="J2697" s="81">
        <v>45659</v>
      </c>
    </row>
    <row r="2698" spans="3:13" ht="15" hidden="1" customHeight="1">
      <c r="C2698" s="337"/>
      <c r="H2698" s="81">
        <v>45660</v>
      </c>
      <c r="J2698" s="81">
        <v>45660</v>
      </c>
    </row>
    <row r="2699" spans="3:13" ht="15" hidden="1" customHeight="1">
      <c r="C2699" s="337"/>
      <c r="H2699" s="81">
        <v>45661</v>
      </c>
      <c r="J2699" s="81">
        <v>45661</v>
      </c>
    </row>
    <row r="2700" spans="3:13" ht="15" hidden="1" customHeight="1">
      <c r="C2700" s="337"/>
      <c r="H2700" s="81">
        <v>45662</v>
      </c>
      <c r="J2700" s="81">
        <v>45662</v>
      </c>
    </row>
    <row r="2701" spans="3:13" ht="15" hidden="1" customHeight="1">
      <c r="C2701" s="337"/>
      <c r="H2701" s="81">
        <v>45663</v>
      </c>
      <c r="J2701" s="81">
        <v>45663</v>
      </c>
    </row>
    <row r="2702" spans="3:13" ht="15" hidden="1" customHeight="1">
      <c r="C2702" s="337"/>
      <c r="H2702" s="81">
        <v>45664</v>
      </c>
      <c r="J2702" s="81">
        <v>45664</v>
      </c>
    </row>
    <row r="2703" spans="3:13" ht="15" hidden="1" customHeight="1">
      <c r="C2703" s="337"/>
      <c r="H2703" s="81">
        <v>45665</v>
      </c>
      <c r="J2703" s="81">
        <v>45665</v>
      </c>
    </row>
    <row r="2704" spans="3:13" ht="15" hidden="1" customHeight="1">
      <c r="C2704" s="337"/>
      <c r="H2704" s="81">
        <v>45666</v>
      </c>
      <c r="J2704" s="81">
        <v>45666</v>
      </c>
    </row>
    <row r="2705" spans="3:10" ht="15" hidden="1" customHeight="1">
      <c r="C2705" s="337"/>
      <c r="H2705" s="81">
        <v>45667</v>
      </c>
      <c r="J2705" s="81">
        <v>45667</v>
      </c>
    </row>
    <row r="2706" spans="3:10" ht="15" hidden="1" customHeight="1">
      <c r="C2706" s="337"/>
      <c r="H2706" s="81">
        <v>45668</v>
      </c>
      <c r="J2706" s="81">
        <v>45668</v>
      </c>
    </row>
    <row r="2707" spans="3:10" ht="15" hidden="1" customHeight="1">
      <c r="C2707" s="337"/>
      <c r="H2707" s="81">
        <v>45669</v>
      </c>
      <c r="J2707" s="81">
        <v>45669</v>
      </c>
    </row>
    <row r="2708" spans="3:10" ht="15" hidden="1" customHeight="1">
      <c r="C2708" s="337"/>
      <c r="H2708" s="81">
        <v>45670</v>
      </c>
      <c r="J2708" s="81">
        <v>45670</v>
      </c>
    </row>
    <row r="2709" spans="3:10" ht="15" hidden="1" customHeight="1">
      <c r="C2709" s="337"/>
      <c r="H2709" s="81">
        <v>45671</v>
      </c>
      <c r="J2709" s="81">
        <v>45671</v>
      </c>
    </row>
    <row r="2710" spans="3:10" ht="15" hidden="1" customHeight="1">
      <c r="C2710" s="337"/>
      <c r="H2710" s="81">
        <v>45672</v>
      </c>
      <c r="J2710" s="81">
        <v>45672</v>
      </c>
    </row>
    <row r="2711" spans="3:10" ht="15" hidden="1" customHeight="1">
      <c r="C2711" s="337"/>
      <c r="H2711" s="81">
        <v>45673</v>
      </c>
      <c r="J2711" s="81">
        <v>45673</v>
      </c>
    </row>
    <row r="2712" spans="3:10" ht="15" hidden="1" customHeight="1">
      <c r="C2712" s="337"/>
      <c r="H2712" s="81">
        <v>45674</v>
      </c>
      <c r="J2712" s="81">
        <v>45674</v>
      </c>
    </row>
    <row r="2713" spans="3:10" ht="15" hidden="1" customHeight="1">
      <c r="C2713" s="337"/>
      <c r="H2713" s="81">
        <v>45675</v>
      </c>
      <c r="J2713" s="81">
        <v>45675</v>
      </c>
    </row>
    <row r="2714" spans="3:10" ht="15" hidden="1" customHeight="1">
      <c r="C2714" s="337"/>
      <c r="H2714" s="81">
        <v>45676</v>
      </c>
      <c r="J2714" s="81">
        <v>45676</v>
      </c>
    </row>
    <row r="2715" spans="3:10" ht="15" hidden="1" customHeight="1">
      <c r="C2715" s="337"/>
      <c r="H2715" s="81">
        <v>45677</v>
      </c>
      <c r="J2715" s="81">
        <v>45677</v>
      </c>
    </row>
    <row r="2716" spans="3:10" ht="15" hidden="1" customHeight="1">
      <c r="C2716" s="337"/>
      <c r="H2716" s="81">
        <v>45678</v>
      </c>
      <c r="J2716" s="81">
        <v>45678</v>
      </c>
    </row>
    <row r="2717" spans="3:10" ht="15" hidden="1" customHeight="1">
      <c r="C2717" s="337"/>
      <c r="H2717" s="81">
        <v>45679</v>
      </c>
      <c r="J2717" s="81">
        <v>45679</v>
      </c>
    </row>
    <row r="2718" spans="3:10" ht="15" hidden="1" customHeight="1">
      <c r="C2718" s="337"/>
      <c r="H2718" s="81">
        <v>45680</v>
      </c>
      <c r="J2718" s="81">
        <v>45680</v>
      </c>
    </row>
    <row r="2719" spans="3:10" ht="15" hidden="1" customHeight="1">
      <c r="C2719" s="337"/>
      <c r="H2719" s="81">
        <v>45681</v>
      </c>
      <c r="J2719" s="81">
        <v>45681</v>
      </c>
    </row>
    <row r="2720" spans="3:10" ht="15" hidden="1" customHeight="1">
      <c r="C2720" s="337"/>
      <c r="H2720" s="81">
        <v>45682</v>
      </c>
      <c r="J2720" s="81">
        <v>45682</v>
      </c>
    </row>
    <row r="2721" spans="3:10" ht="15" hidden="1" customHeight="1">
      <c r="C2721" s="337"/>
      <c r="H2721" s="81">
        <v>45683</v>
      </c>
      <c r="J2721" s="81">
        <v>45683</v>
      </c>
    </row>
    <row r="2722" spans="3:10" ht="15" hidden="1" customHeight="1">
      <c r="C2722" s="337"/>
      <c r="H2722" s="81">
        <v>45684</v>
      </c>
      <c r="J2722" s="81">
        <v>45684</v>
      </c>
    </row>
    <row r="2723" spans="3:10" ht="15" hidden="1" customHeight="1">
      <c r="C2723" s="337"/>
      <c r="H2723" s="81">
        <v>45685</v>
      </c>
      <c r="J2723" s="81">
        <v>45685</v>
      </c>
    </row>
    <row r="2724" spans="3:10" ht="15" hidden="1" customHeight="1">
      <c r="C2724" s="337"/>
      <c r="H2724" s="81">
        <v>45686</v>
      </c>
      <c r="J2724" s="81">
        <v>45686</v>
      </c>
    </row>
    <row r="2725" spans="3:10" ht="15" hidden="1" customHeight="1">
      <c r="C2725" s="337"/>
      <c r="H2725" s="81">
        <v>45687</v>
      </c>
      <c r="J2725" s="81">
        <v>45687</v>
      </c>
    </row>
    <row r="2726" spans="3:10" ht="15" hidden="1" customHeight="1">
      <c r="C2726" s="337"/>
      <c r="H2726" s="81">
        <v>45688</v>
      </c>
      <c r="J2726" s="81">
        <v>45688</v>
      </c>
    </row>
    <row r="2727" spans="3:10" ht="15" hidden="1" customHeight="1">
      <c r="C2727" s="337"/>
      <c r="H2727" s="81">
        <v>45689</v>
      </c>
      <c r="J2727" s="81">
        <v>45689</v>
      </c>
    </row>
    <row r="2728" spans="3:10" ht="15" hidden="1" customHeight="1">
      <c r="C2728" s="337"/>
      <c r="H2728" s="81">
        <v>45690</v>
      </c>
      <c r="J2728" s="81">
        <v>45690</v>
      </c>
    </row>
    <row r="2729" spans="3:10" ht="15" hidden="1" customHeight="1">
      <c r="C2729" s="337"/>
      <c r="H2729" s="81">
        <v>45691</v>
      </c>
      <c r="J2729" s="81">
        <v>45691</v>
      </c>
    </row>
    <row r="2730" spans="3:10" ht="15" hidden="1" customHeight="1">
      <c r="C2730" s="337"/>
      <c r="H2730" s="81">
        <v>45692</v>
      </c>
      <c r="J2730" s="81">
        <v>45692</v>
      </c>
    </row>
    <row r="2731" spans="3:10" ht="15" hidden="1" customHeight="1">
      <c r="C2731" s="337"/>
      <c r="H2731" s="81">
        <v>45693</v>
      </c>
      <c r="J2731" s="81">
        <v>45693</v>
      </c>
    </row>
    <row r="2732" spans="3:10" ht="15" hidden="1" customHeight="1">
      <c r="C2732" s="337"/>
      <c r="H2732" s="81">
        <v>45694</v>
      </c>
      <c r="J2732" s="81">
        <v>45694</v>
      </c>
    </row>
    <row r="2733" spans="3:10" ht="15" hidden="1" customHeight="1">
      <c r="C2733" s="337"/>
      <c r="H2733" s="81">
        <v>45695</v>
      </c>
      <c r="J2733" s="81">
        <v>45695</v>
      </c>
    </row>
    <row r="2734" spans="3:10" ht="15" hidden="1" customHeight="1">
      <c r="C2734" s="337"/>
      <c r="H2734" s="81">
        <v>45696</v>
      </c>
      <c r="J2734" s="81">
        <v>45696</v>
      </c>
    </row>
    <row r="2735" spans="3:10" ht="15" hidden="1" customHeight="1">
      <c r="C2735" s="337"/>
      <c r="H2735" s="81">
        <v>45697</v>
      </c>
      <c r="J2735" s="81">
        <v>45697</v>
      </c>
    </row>
    <row r="2736" spans="3:10" ht="15" hidden="1" customHeight="1">
      <c r="C2736" s="337"/>
      <c r="H2736" s="81">
        <v>45698</v>
      </c>
      <c r="J2736" s="81">
        <v>45698</v>
      </c>
    </row>
    <row r="2737" spans="3:10" ht="15" hidden="1" customHeight="1">
      <c r="C2737" s="337"/>
      <c r="H2737" s="81">
        <v>45699</v>
      </c>
      <c r="J2737" s="81">
        <v>45699</v>
      </c>
    </row>
    <row r="2738" spans="3:10" ht="15" hidden="1" customHeight="1">
      <c r="C2738" s="337"/>
      <c r="H2738" s="81">
        <v>45700</v>
      </c>
      <c r="J2738" s="81">
        <v>45700</v>
      </c>
    </row>
    <row r="2739" spans="3:10" ht="15" hidden="1" customHeight="1">
      <c r="C2739" s="337"/>
      <c r="H2739" s="81">
        <v>45701</v>
      </c>
      <c r="J2739" s="81">
        <v>45701</v>
      </c>
    </row>
    <row r="2740" spans="3:10" ht="15" hidden="1" customHeight="1">
      <c r="C2740" s="337"/>
      <c r="H2740" s="81">
        <v>45702</v>
      </c>
      <c r="J2740" s="81">
        <v>45702</v>
      </c>
    </row>
    <row r="2741" spans="3:10" ht="15" hidden="1" customHeight="1">
      <c r="C2741" s="337"/>
      <c r="H2741" s="81">
        <v>45703</v>
      </c>
      <c r="J2741" s="81">
        <v>45703</v>
      </c>
    </row>
    <row r="2742" spans="3:10" ht="15" hidden="1" customHeight="1">
      <c r="C2742" s="337"/>
      <c r="H2742" s="81">
        <v>45704</v>
      </c>
      <c r="J2742" s="81">
        <v>45704</v>
      </c>
    </row>
    <row r="2743" spans="3:10" ht="15" hidden="1" customHeight="1">
      <c r="C2743" s="337"/>
      <c r="H2743" s="81">
        <v>45705</v>
      </c>
      <c r="J2743" s="81">
        <v>45705</v>
      </c>
    </row>
    <row r="2744" spans="3:10" ht="15" hidden="1" customHeight="1">
      <c r="C2744" s="337"/>
      <c r="H2744" s="81">
        <v>45706</v>
      </c>
      <c r="J2744" s="81">
        <v>45706</v>
      </c>
    </row>
    <row r="2745" spans="3:10" ht="15" hidden="1" customHeight="1">
      <c r="C2745" s="337"/>
      <c r="H2745" s="81">
        <v>45707</v>
      </c>
      <c r="J2745" s="81">
        <v>45707</v>
      </c>
    </row>
    <row r="2746" spans="3:10" ht="15" hidden="1" customHeight="1">
      <c r="C2746" s="337"/>
      <c r="H2746" s="81">
        <v>45708</v>
      </c>
      <c r="J2746" s="81">
        <v>45708</v>
      </c>
    </row>
    <row r="2747" spans="3:10" ht="15" hidden="1" customHeight="1">
      <c r="C2747" s="337"/>
      <c r="H2747" s="81">
        <v>45709</v>
      </c>
      <c r="J2747" s="81">
        <v>45709</v>
      </c>
    </row>
    <row r="2748" spans="3:10" ht="15" hidden="1" customHeight="1">
      <c r="C2748" s="337"/>
      <c r="H2748" s="81">
        <v>45710</v>
      </c>
      <c r="J2748" s="81">
        <v>45710</v>
      </c>
    </row>
    <row r="2749" spans="3:10" ht="15" hidden="1" customHeight="1">
      <c r="C2749" s="337"/>
      <c r="H2749" s="81">
        <v>45711</v>
      </c>
      <c r="J2749" s="81">
        <v>45711</v>
      </c>
    </row>
    <row r="2750" spans="3:10" ht="15" hidden="1" customHeight="1">
      <c r="C2750" s="337"/>
      <c r="H2750" s="81">
        <v>45712</v>
      </c>
      <c r="J2750" s="81">
        <v>45712</v>
      </c>
    </row>
    <row r="2751" spans="3:10" ht="15" hidden="1" customHeight="1">
      <c r="C2751" s="337"/>
      <c r="H2751" s="81">
        <v>45713</v>
      </c>
      <c r="J2751" s="81">
        <v>45713</v>
      </c>
    </row>
    <row r="2752" spans="3:10" ht="15" hidden="1" customHeight="1">
      <c r="C2752" s="337"/>
      <c r="H2752" s="81">
        <v>45714</v>
      </c>
      <c r="J2752" s="81">
        <v>45714</v>
      </c>
    </row>
    <row r="2753" spans="3:10" ht="15" hidden="1" customHeight="1">
      <c r="C2753" s="337"/>
      <c r="H2753" s="81">
        <v>45715</v>
      </c>
      <c r="J2753" s="81">
        <v>45715</v>
      </c>
    </row>
    <row r="2754" spans="3:10" ht="15" hidden="1" customHeight="1">
      <c r="C2754" s="337"/>
      <c r="H2754" s="81">
        <v>45716</v>
      </c>
      <c r="J2754" s="81">
        <v>45716</v>
      </c>
    </row>
    <row r="2755" spans="3:10" ht="15" hidden="1" customHeight="1">
      <c r="C2755" s="337"/>
      <c r="H2755" s="81">
        <v>45717</v>
      </c>
      <c r="J2755" s="81">
        <v>45717</v>
      </c>
    </row>
    <row r="2756" spans="3:10" ht="15" hidden="1" customHeight="1">
      <c r="C2756" s="337"/>
      <c r="H2756" s="81">
        <v>45718</v>
      </c>
      <c r="J2756" s="81">
        <v>45718</v>
      </c>
    </row>
    <row r="2757" spans="3:10" ht="15" hidden="1" customHeight="1">
      <c r="C2757" s="337"/>
      <c r="H2757" s="81">
        <v>45719</v>
      </c>
      <c r="J2757" s="81">
        <v>45719</v>
      </c>
    </row>
    <row r="2758" spans="3:10" ht="15" hidden="1" customHeight="1">
      <c r="C2758" s="337"/>
      <c r="H2758" s="81">
        <v>45720</v>
      </c>
      <c r="J2758" s="81">
        <v>45720</v>
      </c>
    </row>
    <row r="2759" spans="3:10" ht="15" hidden="1" customHeight="1">
      <c r="C2759" s="337"/>
      <c r="H2759" s="81">
        <v>45721</v>
      </c>
      <c r="J2759" s="81">
        <v>45721</v>
      </c>
    </row>
    <row r="2760" spans="3:10" ht="15" hidden="1" customHeight="1">
      <c r="C2760" s="337"/>
      <c r="H2760" s="81">
        <v>45722</v>
      </c>
      <c r="J2760" s="81">
        <v>45722</v>
      </c>
    </row>
    <row r="2761" spans="3:10" ht="15" hidden="1" customHeight="1">
      <c r="C2761" s="337"/>
      <c r="H2761" s="81">
        <v>45723</v>
      </c>
      <c r="J2761" s="81">
        <v>45723</v>
      </c>
    </row>
    <row r="2762" spans="3:10" ht="15" hidden="1" customHeight="1">
      <c r="C2762" s="337"/>
      <c r="H2762" s="81">
        <v>45724</v>
      </c>
      <c r="J2762" s="81">
        <v>45724</v>
      </c>
    </row>
    <row r="2763" spans="3:10" ht="15" hidden="1" customHeight="1">
      <c r="C2763" s="337"/>
      <c r="H2763" s="81">
        <v>45725</v>
      </c>
      <c r="J2763" s="81">
        <v>45725</v>
      </c>
    </row>
    <row r="2764" spans="3:10" ht="15" hidden="1" customHeight="1">
      <c r="C2764" s="337"/>
      <c r="H2764" s="81">
        <v>45726</v>
      </c>
      <c r="J2764" s="81">
        <v>45726</v>
      </c>
    </row>
    <row r="2765" spans="3:10" ht="15" hidden="1" customHeight="1">
      <c r="C2765" s="337"/>
      <c r="H2765" s="81">
        <v>45727</v>
      </c>
      <c r="J2765" s="81">
        <v>45727</v>
      </c>
    </row>
    <row r="2766" spans="3:10" ht="15" hidden="1" customHeight="1">
      <c r="C2766" s="337"/>
      <c r="H2766" s="81">
        <v>45728</v>
      </c>
      <c r="J2766" s="81">
        <v>45728</v>
      </c>
    </row>
    <row r="2767" spans="3:10" ht="15" hidden="1" customHeight="1">
      <c r="C2767" s="337"/>
      <c r="H2767" s="81">
        <v>45729</v>
      </c>
      <c r="J2767" s="81">
        <v>45729</v>
      </c>
    </row>
    <row r="2768" spans="3:10" ht="15" hidden="1" customHeight="1">
      <c r="C2768" s="337"/>
      <c r="H2768" s="81">
        <v>45730</v>
      </c>
      <c r="J2768" s="81">
        <v>45730</v>
      </c>
    </row>
    <row r="2769" spans="3:10" ht="15" hidden="1" customHeight="1">
      <c r="C2769" s="337"/>
      <c r="H2769" s="81">
        <v>45731</v>
      </c>
      <c r="J2769" s="81">
        <v>45731</v>
      </c>
    </row>
    <row r="2770" spans="3:10" ht="15" hidden="1" customHeight="1">
      <c r="C2770" s="337"/>
      <c r="H2770" s="81">
        <v>45732</v>
      </c>
      <c r="J2770" s="81">
        <v>45732</v>
      </c>
    </row>
    <row r="2771" spans="3:10" ht="15" hidden="1" customHeight="1">
      <c r="C2771" s="337"/>
      <c r="H2771" s="81">
        <v>45733</v>
      </c>
      <c r="J2771" s="81">
        <v>45733</v>
      </c>
    </row>
    <row r="2772" spans="3:10" ht="15" hidden="1" customHeight="1">
      <c r="C2772" s="337"/>
      <c r="H2772" s="81">
        <v>45734</v>
      </c>
      <c r="J2772" s="81">
        <v>45734</v>
      </c>
    </row>
    <row r="2773" spans="3:10" ht="15" hidden="1" customHeight="1">
      <c r="C2773" s="337"/>
      <c r="H2773" s="81">
        <v>45735</v>
      </c>
      <c r="J2773" s="81">
        <v>45735</v>
      </c>
    </row>
    <row r="2774" spans="3:10" ht="15" hidden="1" customHeight="1">
      <c r="C2774" s="337"/>
      <c r="H2774" s="81">
        <v>45736</v>
      </c>
      <c r="J2774" s="81">
        <v>45736</v>
      </c>
    </row>
    <row r="2775" spans="3:10" ht="15" hidden="1" customHeight="1">
      <c r="C2775" s="337"/>
      <c r="H2775" s="81">
        <v>45737</v>
      </c>
      <c r="J2775" s="81">
        <v>45737</v>
      </c>
    </row>
    <row r="2776" spans="3:10" ht="15" hidden="1" customHeight="1">
      <c r="C2776" s="337"/>
      <c r="H2776" s="81">
        <v>45738</v>
      </c>
      <c r="J2776" s="81">
        <v>45738</v>
      </c>
    </row>
    <row r="2777" spans="3:10" ht="15" hidden="1" customHeight="1">
      <c r="C2777" s="337"/>
      <c r="H2777" s="81">
        <v>45739</v>
      </c>
      <c r="J2777" s="81">
        <v>45739</v>
      </c>
    </row>
    <row r="2778" spans="3:10" ht="15" hidden="1" customHeight="1">
      <c r="C2778" s="337"/>
      <c r="H2778" s="81">
        <v>45740</v>
      </c>
      <c r="J2778" s="81">
        <v>45740</v>
      </c>
    </row>
    <row r="2779" spans="3:10" ht="15" hidden="1" customHeight="1">
      <c r="C2779" s="337"/>
      <c r="H2779" s="81">
        <v>45741</v>
      </c>
      <c r="J2779" s="81">
        <v>45741</v>
      </c>
    </row>
    <row r="2780" spans="3:10" ht="15" hidden="1" customHeight="1">
      <c r="C2780" s="337"/>
      <c r="H2780" s="81">
        <v>45742</v>
      </c>
      <c r="J2780" s="81">
        <v>45742</v>
      </c>
    </row>
    <row r="2781" spans="3:10" ht="15" hidden="1" customHeight="1">
      <c r="C2781" s="337"/>
      <c r="H2781" s="81">
        <v>45743</v>
      </c>
      <c r="J2781" s="81">
        <v>45743</v>
      </c>
    </row>
    <row r="2782" spans="3:10" ht="15" hidden="1" customHeight="1">
      <c r="C2782" s="337"/>
      <c r="H2782" s="81">
        <v>45744</v>
      </c>
      <c r="J2782" s="81">
        <v>45744</v>
      </c>
    </row>
    <row r="2783" spans="3:10" ht="15" hidden="1" customHeight="1">
      <c r="C2783" s="337"/>
      <c r="H2783" s="81">
        <v>45745</v>
      </c>
      <c r="J2783" s="81">
        <v>45745</v>
      </c>
    </row>
    <row r="2784" spans="3:10" ht="15" hidden="1" customHeight="1">
      <c r="C2784" s="337"/>
      <c r="H2784" s="81">
        <v>45746</v>
      </c>
      <c r="J2784" s="81">
        <v>45746</v>
      </c>
    </row>
    <row r="2785" spans="3:10" ht="15" hidden="1" customHeight="1">
      <c r="C2785" s="337"/>
      <c r="H2785" s="81">
        <v>45747</v>
      </c>
      <c r="J2785" s="81">
        <v>45747</v>
      </c>
    </row>
    <row r="2786" spans="3:10" ht="15" hidden="1" customHeight="1">
      <c r="C2786" s="337"/>
      <c r="H2786" s="81">
        <v>45748</v>
      </c>
      <c r="J2786" s="81">
        <v>45748</v>
      </c>
    </row>
    <row r="2787" spans="3:10" ht="15" hidden="1" customHeight="1">
      <c r="C2787" s="337"/>
      <c r="H2787" s="81">
        <v>45749</v>
      </c>
      <c r="J2787" s="81">
        <v>45749</v>
      </c>
    </row>
    <row r="2788" spans="3:10" ht="15" hidden="1" customHeight="1">
      <c r="C2788" s="337"/>
      <c r="H2788" s="81">
        <v>45750</v>
      </c>
      <c r="J2788" s="81">
        <v>45750</v>
      </c>
    </row>
    <row r="2789" spans="3:10" ht="15" hidden="1" customHeight="1">
      <c r="C2789" s="337"/>
      <c r="H2789" s="81">
        <v>45751</v>
      </c>
      <c r="J2789" s="81">
        <v>45751</v>
      </c>
    </row>
    <row r="2790" spans="3:10" ht="15" hidden="1" customHeight="1">
      <c r="C2790" s="337"/>
      <c r="H2790" s="81">
        <v>45752</v>
      </c>
      <c r="J2790" s="81">
        <v>45752</v>
      </c>
    </row>
    <row r="2791" spans="3:10" ht="15" hidden="1" customHeight="1">
      <c r="C2791" s="337"/>
      <c r="H2791" s="81">
        <v>45753</v>
      </c>
      <c r="J2791" s="81">
        <v>45753</v>
      </c>
    </row>
    <row r="2792" spans="3:10" ht="15" hidden="1" customHeight="1">
      <c r="C2792" s="337"/>
      <c r="H2792" s="81">
        <v>45754</v>
      </c>
      <c r="J2792" s="81">
        <v>45754</v>
      </c>
    </row>
    <row r="2793" spans="3:10" ht="15" hidden="1" customHeight="1">
      <c r="C2793" s="337"/>
      <c r="H2793" s="81">
        <v>45755</v>
      </c>
      <c r="J2793" s="81">
        <v>45755</v>
      </c>
    </row>
    <row r="2794" spans="3:10" ht="15" hidden="1" customHeight="1">
      <c r="C2794" s="337"/>
      <c r="H2794" s="81">
        <v>45756</v>
      </c>
      <c r="J2794" s="81">
        <v>45756</v>
      </c>
    </row>
    <row r="2795" spans="3:10" ht="15" hidden="1" customHeight="1">
      <c r="C2795" s="337"/>
      <c r="H2795" s="81">
        <v>45757</v>
      </c>
      <c r="J2795" s="81">
        <v>45757</v>
      </c>
    </row>
    <row r="2796" spans="3:10" ht="15" hidden="1" customHeight="1">
      <c r="C2796" s="337"/>
      <c r="H2796" s="81">
        <v>45758</v>
      </c>
      <c r="J2796" s="81">
        <v>45758</v>
      </c>
    </row>
    <row r="2797" spans="3:10" ht="15" hidden="1" customHeight="1">
      <c r="C2797" s="337"/>
      <c r="H2797" s="81">
        <v>45759</v>
      </c>
      <c r="J2797" s="81">
        <v>45759</v>
      </c>
    </row>
    <row r="2798" spans="3:10" ht="15" hidden="1" customHeight="1">
      <c r="C2798" s="337"/>
      <c r="H2798" s="81">
        <v>45760</v>
      </c>
      <c r="J2798" s="81">
        <v>45760</v>
      </c>
    </row>
    <row r="2799" spans="3:10" ht="15" hidden="1" customHeight="1">
      <c r="C2799" s="337"/>
      <c r="H2799" s="81">
        <v>45761</v>
      </c>
      <c r="J2799" s="81">
        <v>45761</v>
      </c>
    </row>
    <row r="2800" spans="3:10" ht="15" hidden="1" customHeight="1">
      <c r="C2800" s="337"/>
      <c r="H2800" s="81">
        <v>45762</v>
      </c>
      <c r="J2800" s="81">
        <v>45762</v>
      </c>
    </row>
    <row r="2801" spans="3:10" ht="15" hidden="1" customHeight="1">
      <c r="C2801" s="337"/>
      <c r="H2801" s="81">
        <v>45763</v>
      </c>
      <c r="J2801" s="81">
        <v>45763</v>
      </c>
    </row>
    <row r="2802" spans="3:10" ht="15" hidden="1" customHeight="1">
      <c r="C2802" s="337"/>
      <c r="H2802" s="81">
        <v>45764</v>
      </c>
      <c r="J2802" s="81">
        <v>45764</v>
      </c>
    </row>
    <row r="2803" spans="3:10" ht="15" hidden="1" customHeight="1">
      <c r="C2803" s="337"/>
      <c r="H2803" s="81">
        <v>45765</v>
      </c>
      <c r="J2803" s="81">
        <v>45765</v>
      </c>
    </row>
    <row r="2804" spans="3:10" ht="15" hidden="1" customHeight="1">
      <c r="C2804" s="337"/>
      <c r="H2804" s="81">
        <v>45766</v>
      </c>
      <c r="J2804" s="81">
        <v>45766</v>
      </c>
    </row>
    <row r="2805" spans="3:10" ht="15" hidden="1" customHeight="1">
      <c r="C2805" s="337"/>
      <c r="H2805" s="81">
        <v>45767</v>
      </c>
      <c r="J2805" s="81">
        <v>45767</v>
      </c>
    </row>
    <row r="2806" spans="3:10" ht="15" hidden="1" customHeight="1">
      <c r="C2806" s="337"/>
      <c r="H2806" s="81">
        <v>45768</v>
      </c>
      <c r="J2806" s="81">
        <v>45768</v>
      </c>
    </row>
    <row r="2807" spans="3:10" ht="15" hidden="1" customHeight="1">
      <c r="C2807" s="337"/>
      <c r="H2807" s="81">
        <v>45769</v>
      </c>
      <c r="J2807" s="81">
        <v>45769</v>
      </c>
    </row>
    <row r="2808" spans="3:10" ht="15" hidden="1" customHeight="1">
      <c r="C2808" s="337"/>
      <c r="H2808" s="81">
        <v>45770</v>
      </c>
      <c r="J2808" s="81">
        <v>45770</v>
      </c>
    </row>
    <row r="2809" spans="3:10" ht="15" hidden="1" customHeight="1">
      <c r="C2809" s="337"/>
      <c r="H2809" s="81">
        <v>45771</v>
      </c>
      <c r="J2809" s="81">
        <v>45771</v>
      </c>
    </row>
    <row r="2810" spans="3:10" ht="15" hidden="1" customHeight="1">
      <c r="C2810" s="337"/>
      <c r="H2810" s="81">
        <v>45772</v>
      </c>
      <c r="J2810" s="81">
        <v>45772</v>
      </c>
    </row>
    <row r="2811" spans="3:10" ht="15" hidden="1" customHeight="1">
      <c r="C2811" s="337"/>
      <c r="H2811" s="81">
        <v>45773</v>
      </c>
      <c r="J2811" s="81">
        <v>45773</v>
      </c>
    </row>
    <row r="2812" spans="3:10" ht="15" hidden="1" customHeight="1">
      <c r="C2812" s="337"/>
      <c r="H2812" s="81">
        <v>45774</v>
      </c>
      <c r="J2812" s="81">
        <v>45774</v>
      </c>
    </row>
    <row r="2813" spans="3:10" ht="15" hidden="1" customHeight="1">
      <c r="C2813" s="337"/>
      <c r="H2813" s="81">
        <v>45775</v>
      </c>
      <c r="J2813" s="81">
        <v>45775</v>
      </c>
    </row>
    <row r="2814" spans="3:10" ht="15" hidden="1" customHeight="1">
      <c r="C2814" s="337"/>
      <c r="H2814" s="81">
        <v>45776</v>
      </c>
      <c r="J2814" s="81">
        <v>45776</v>
      </c>
    </row>
    <row r="2815" spans="3:10" ht="15" hidden="1" customHeight="1">
      <c r="C2815" s="337"/>
      <c r="H2815" s="81">
        <v>45777</v>
      </c>
      <c r="J2815" s="81">
        <v>45777</v>
      </c>
    </row>
    <row r="2816" spans="3:10" ht="15" hidden="1" customHeight="1">
      <c r="C2816" s="337"/>
      <c r="H2816" s="81">
        <v>45778</v>
      </c>
      <c r="J2816" s="81">
        <v>45778</v>
      </c>
    </row>
    <row r="2817" spans="3:10" ht="15" hidden="1" customHeight="1">
      <c r="C2817" s="337"/>
      <c r="H2817" s="81">
        <v>45779</v>
      </c>
      <c r="J2817" s="81">
        <v>45779</v>
      </c>
    </row>
    <row r="2818" spans="3:10" ht="15" hidden="1" customHeight="1">
      <c r="C2818" s="337"/>
      <c r="H2818" s="81">
        <v>45780</v>
      </c>
      <c r="J2818" s="81">
        <v>45780</v>
      </c>
    </row>
    <row r="2819" spans="3:10" ht="15" hidden="1" customHeight="1">
      <c r="C2819" s="337"/>
      <c r="H2819" s="81">
        <v>45781</v>
      </c>
      <c r="J2819" s="81">
        <v>45781</v>
      </c>
    </row>
    <row r="2820" spans="3:10" ht="15" hidden="1" customHeight="1">
      <c r="C2820" s="337"/>
      <c r="H2820" s="81">
        <v>45782</v>
      </c>
      <c r="J2820" s="81">
        <v>45782</v>
      </c>
    </row>
    <row r="2821" spans="3:10" ht="15" hidden="1" customHeight="1">
      <c r="C2821" s="337"/>
      <c r="H2821" s="81">
        <v>45783</v>
      </c>
      <c r="J2821" s="81">
        <v>45783</v>
      </c>
    </row>
    <row r="2822" spans="3:10" ht="15" hidden="1" customHeight="1">
      <c r="C2822" s="337"/>
      <c r="H2822" s="81">
        <v>45784</v>
      </c>
      <c r="J2822" s="81">
        <v>45784</v>
      </c>
    </row>
    <row r="2823" spans="3:10" ht="15" hidden="1" customHeight="1">
      <c r="C2823" s="337"/>
      <c r="H2823" s="81">
        <v>45785</v>
      </c>
      <c r="J2823" s="81">
        <v>45785</v>
      </c>
    </row>
    <row r="2824" spans="3:10" ht="15" hidden="1" customHeight="1">
      <c r="C2824" s="337"/>
      <c r="H2824" s="81">
        <v>45786</v>
      </c>
      <c r="J2824" s="81">
        <v>45786</v>
      </c>
    </row>
    <row r="2825" spans="3:10" ht="15" hidden="1" customHeight="1">
      <c r="C2825" s="337"/>
      <c r="H2825" s="81">
        <v>45787</v>
      </c>
      <c r="J2825" s="81">
        <v>45787</v>
      </c>
    </row>
    <row r="2826" spans="3:10" ht="15" hidden="1" customHeight="1">
      <c r="C2826" s="337"/>
      <c r="H2826" s="81">
        <v>45788</v>
      </c>
      <c r="J2826" s="81">
        <v>45788</v>
      </c>
    </row>
    <row r="2827" spans="3:10" ht="15" hidden="1" customHeight="1">
      <c r="C2827" s="337"/>
      <c r="H2827" s="81">
        <v>45789</v>
      </c>
      <c r="J2827" s="81">
        <v>45789</v>
      </c>
    </row>
    <row r="2828" spans="3:10" ht="15" hidden="1" customHeight="1">
      <c r="C2828" s="337"/>
      <c r="H2828" s="81">
        <v>45790</v>
      </c>
      <c r="J2828" s="81">
        <v>45790</v>
      </c>
    </row>
    <row r="2829" spans="3:10" ht="15" hidden="1" customHeight="1">
      <c r="C2829" s="337"/>
      <c r="H2829" s="81">
        <v>45791</v>
      </c>
      <c r="J2829" s="81">
        <v>45791</v>
      </c>
    </row>
    <row r="2830" spans="3:10" ht="15" hidden="1" customHeight="1">
      <c r="C2830" s="337"/>
      <c r="H2830" s="81">
        <v>45792</v>
      </c>
      <c r="J2830" s="81">
        <v>45792</v>
      </c>
    </row>
    <row r="2831" spans="3:10" ht="15" hidden="1" customHeight="1">
      <c r="C2831" s="337"/>
      <c r="H2831" s="81">
        <v>45793</v>
      </c>
      <c r="J2831" s="81">
        <v>45793</v>
      </c>
    </row>
    <row r="2832" spans="3:10" ht="15" hidden="1" customHeight="1">
      <c r="C2832" s="337"/>
      <c r="H2832" s="81">
        <v>45794</v>
      </c>
      <c r="J2832" s="81">
        <v>45794</v>
      </c>
    </row>
    <row r="2833" spans="3:10" ht="15" hidden="1" customHeight="1">
      <c r="C2833" s="337"/>
      <c r="H2833" s="81">
        <v>45795</v>
      </c>
      <c r="J2833" s="81">
        <v>45795</v>
      </c>
    </row>
    <row r="2834" spans="3:10" ht="15" hidden="1" customHeight="1">
      <c r="C2834" s="337"/>
      <c r="H2834" s="81">
        <v>45796</v>
      </c>
      <c r="J2834" s="81">
        <v>45796</v>
      </c>
    </row>
    <row r="2835" spans="3:10" ht="15" hidden="1" customHeight="1">
      <c r="C2835" s="337"/>
      <c r="H2835" s="81">
        <v>45797</v>
      </c>
      <c r="J2835" s="81">
        <v>45797</v>
      </c>
    </row>
    <row r="2836" spans="3:10" ht="15" hidden="1" customHeight="1">
      <c r="C2836" s="337"/>
      <c r="H2836" s="81">
        <v>45798</v>
      </c>
      <c r="J2836" s="81">
        <v>45798</v>
      </c>
    </row>
    <row r="2837" spans="3:10" ht="15" hidden="1" customHeight="1">
      <c r="C2837" s="337"/>
      <c r="H2837" s="81">
        <v>45799</v>
      </c>
      <c r="J2837" s="81">
        <v>45799</v>
      </c>
    </row>
    <row r="2838" spans="3:10" ht="15" hidden="1" customHeight="1">
      <c r="C2838" s="337"/>
      <c r="H2838" s="81">
        <v>45800</v>
      </c>
      <c r="J2838" s="81">
        <v>45800</v>
      </c>
    </row>
    <row r="2839" spans="3:10" ht="15" hidden="1" customHeight="1">
      <c r="C2839" s="337"/>
      <c r="H2839" s="81">
        <v>45801</v>
      </c>
      <c r="J2839" s="81">
        <v>45801</v>
      </c>
    </row>
    <row r="2840" spans="3:10" ht="15" hidden="1" customHeight="1">
      <c r="C2840" s="337"/>
      <c r="H2840" s="81">
        <v>45802</v>
      </c>
      <c r="J2840" s="81">
        <v>45802</v>
      </c>
    </row>
    <row r="2841" spans="3:10" ht="15" hidden="1" customHeight="1">
      <c r="C2841" s="337"/>
      <c r="H2841" s="81">
        <v>45803</v>
      </c>
      <c r="J2841" s="81">
        <v>45803</v>
      </c>
    </row>
    <row r="2842" spans="3:10" ht="15" hidden="1" customHeight="1">
      <c r="C2842" s="337"/>
      <c r="H2842" s="81">
        <v>45804</v>
      </c>
      <c r="J2842" s="81">
        <v>45804</v>
      </c>
    </row>
    <row r="2843" spans="3:10" ht="15" hidden="1" customHeight="1">
      <c r="C2843" s="337"/>
      <c r="H2843" s="81">
        <v>45805</v>
      </c>
      <c r="J2843" s="81">
        <v>45805</v>
      </c>
    </row>
    <row r="2844" spans="3:10" ht="15" hidden="1" customHeight="1">
      <c r="C2844" s="337"/>
      <c r="H2844" s="81">
        <v>45806</v>
      </c>
      <c r="J2844" s="81">
        <v>45806</v>
      </c>
    </row>
    <row r="2845" spans="3:10" ht="15" hidden="1" customHeight="1">
      <c r="C2845" s="337"/>
      <c r="H2845" s="81">
        <v>45807</v>
      </c>
      <c r="J2845" s="81">
        <v>45807</v>
      </c>
    </row>
    <row r="2846" spans="3:10" ht="15" hidden="1" customHeight="1">
      <c r="C2846" s="337"/>
      <c r="H2846" s="81">
        <v>45808</v>
      </c>
      <c r="J2846" s="81">
        <v>45808</v>
      </c>
    </row>
    <row r="2847" spans="3:10" ht="15" hidden="1" customHeight="1">
      <c r="C2847" s="337"/>
      <c r="H2847" s="81">
        <v>45809</v>
      </c>
      <c r="J2847" s="81">
        <v>45809</v>
      </c>
    </row>
    <row r="2848" spans="3:10" ht="15" hidden="1" customHeight="1">
      <c r="C2848" s="337"/>
      <c r="H2848" s="81">
        <v>45810</v>
      </c>
      <c r="J2848" s="81">
        <v>45810</v>
      </c>
    </row>
    <row r="2849" spans="3:10" ht="15" hidden="1" customHeight="1">
      <c r="C2849" s="337"/>
      <c r="H2849" s="81">
        <v>45811</v>
      </c>
      <c r="J2849" s="81">
        <v>45811</v>
      </c>
    </row>
    <row r="2850" spans="3:10" ht="15" hidden="1" customHeight="1">
      <c r="C2850" s="337"/>
      <c r="H2850" s="81">
        <v>45812</v>
      </c>
      <c r="J2850" s="81">
        <v>45812</v>
      </c>
    </row>
    <row r="2851" spans="3:10" ht="15" hidden="1" customHeight="1">
      <c r="C2851" s="337"/>
      <c r="H2851" s="81">
        <v>45813</v>
      </c>
      <c r="J2851" s="81">
        <v>45813</v>
      </c>
    </row>
    <row r="2852" spans="3:10" ht="15" hidden="1" customHeight="1">
      <c r="C2852" s="337"/>
      <c r="H2852" s="81">
        <v>45814</v>
      </c>
      <c r="J2852" s="81">
        <v>45814</v>
      </c>
    </row>
    <row r="2853" spans="3:10" ht="15" hidden="1" customHeight="1">
      <c r="C2853" s="337"/>
      <c r="H2853" s="81">
        <v>45815</v>
      </c>
      <c r="J2853" s="81">
        <v>45815</v>
      </c>
    </row>
    <row r="2854" spans="3:10" ht="15" hidden="1" customHeight="1">
      <c r="C2854" s="337"/>
      <c r="H2854" s="81">
        <v>45816</v>
      </c>
      <c r="J2854" s="81">
        <v>45816</v>
      </c>
    </row>
    <row r="2855" spans="3:10" ht="15" hidden="1" customHeight="1">
      <c r="C2855" s="337"/>
      <c r="H2855" s="81">
        <v>45817</v>
      </c>
      <c r="J2855" s="81">
        <v>45817</v>
      </c>
    </row>
    <row r="2856" spans="3:10" ht="15" hidden="1" customHeight="1">
      <c r="C2856" s="337"/>
      <c r="H2856" s="81">
        <v>45818</v>
      </c>
      <c r="J2856" s="81">
        <v>45818</v>
      </c>
    </row>
    <row r="2857" spans="3:10" ht="15" hidden="1" customHeight="1">
      <c r="C2857" s="337"/>
      <c r="H2857" s="81">
        <v>45819</v>
      </c>
      <c r="J2857" s="81">
        <v>45819</v>
      </c>
    </row>
    <row r="2858" spans="3:10" ht="15" hidden="1" customHeight="1">
      <c r="C2858" s="337"/>
      <c r="H2858" s="81">
        <v>45820</v>
      </c>
      <c r="J2858" s="81">
        <v>45820</v>
      </c>
    </row>
    <row r="2859" spans="3:10" ht="15" hidden="1" customHeight="1">
      <c r="C2859" s="337"/>
      <c r="H2859" s="81">
        <v>45821</v>
      </c>
      <c r="J2859" s="81">
        <v>45821</v>
      </c>
    </row>
    <row r="2860" spans="3:10" ht="15" hidden="1" customHeight="1">
      <c r="C2860" s="337"/>
      <c r="H2860" s="81">
        <v>45822</v>
      </c>
      <c r="J2860" s="81">
        <v>45822</v>
      </c>
    </row>
    <row r="2861" spans="3:10" ht="15" hidden="1" customHeight="1">
      <c r="C2861" s="337"/>
      <c r="H2861" s="81">
        <v>45823</v>
      </c>
      <c r="J2861" s="81">
        <v>45823</v>
      </c>
    </row>
    <row r="2862" spans="3:10" ht="15" hidden="1" customHeight="1">
      <c r="C2862" s="337"/>
      <c r="H2862" s="81">
        <v>45824</v>
      </c>
      <c r="J2862" s="81">
        <v>45824</v>
      </c>
    </row>
    <row r="2863" spans="3:10" ht="15" hidden="1" customHeight="1">
      <c r="C2863" s="337"/>
      <c r="H2863" s="81">
        <v>45825</v>
      </c>
      <c r="J2863" s="81">
        <v>45825</v>
      </c>
    </row>
    <row r="2864" spans="3:10" ht="15" hidden="1" customHeight="1">
      <c r="C2864" s="337"/>
      <c r="H2864" s="81">
        <v>45826</v>
      </c>
      <c r="J2864" s="81">
        <v>45826</v>
      </c>
    </row>
    <row r="2865" spans="3:10" ht="15" hidden="1" customHeight="1">
      <c r="C2865" s="337"/>
      <c r="H2865" s="81">
        <v>45827</v>
      </c>
      <c r="J2865" s="81">
        <v>45827</v>
      </c>
    </row>
    <row r="2866" spans="3:10" ht="15" hidden="1" customHeight="1">
      <c r="C2866" s="337"/>
      <c r="H2866" s="81">
        <v>45828</v>
      </c>
      <c r="J2866" s="81">
        <v>45828</v>
      </c>
    </row>
    <row r="2867" spans="3:10" ht="15" hidden="1" customHeight="1">
      <c r="C2867" s="337"/>
      <c r="H2867" s="81">
        <v>45829</v>
      </c>
      <c r="J2867" s="81">
        <v>45829</v>
      </c>
    </row>
    <row r="2868" spans="3:10" ht="15" hidden="1" customHeight="1">
      <c r="C2868" s="337"/>
      <c r="H2868" s="81">
        <v>45830</v>
      </c>
      <c r="J2868" s="81">
        <v>45830</v>
      </c>
    </row>
    <row r="2869" spans="3:10" ht="15" hidden="1" customHeight="1">
      <c r="C2869" s="337"/>
      <c r="H2869" s="81">
        <v>45831</v>
      </c>
      <c r="J2869" s="81">
        <v>45831</v>
      </c>
    </row>
    <row r="2870" spans="3:10" ht="15" hidden="1" customHeight="1">
      <c r="C2870" s="337"/>
      <c r="H2870" s="81">
        <v>45832</v>
      </c>
      <c r="J2870" s="81">
        <v>45832</v>
      </c>
    </row>
    <row r="2871" spans="3:10" ht="15" hidden="1" customHeight="1">
      <c r="C2871" s="337"/>
      <c r="H2871" s="81">
        <v>45833</v>
      </c>
      <c r="J2871" s="81">
        <v>45833</v>
      </c>
    </row>
    <row r="2872" spans="3:10" ht="15" hidden="1" customHeight="1">
      <c r="C2872" s="337"/>
      <c r="H2872" s="81">
        <v>45834</v>
      </c>
      <c r="J2872" s="81">
        <v>45834</v>
      </c>
    </row>
    <row r="2873" spans="3:10" ht="15" hidden="1" customHeight="1">
      <c r="C2873" s="337"/>
      <c r="H2873" s="81">
        <v>45835</v>
      </c>
      <c r="J2873" s="81">
        <v>45835</v>
      </c>
    </row>
    <row r="2874" spans="3:10" ht="15" hidden="1" customHeight="1">
      <c r="C2874" s="337"/>
      <c r="H2874" s="81">
        <v>45836</v>
      </c>
      <c r="J2874" s="81">
        <v>45836</v>
      </c>
    </row>
    <row r="2875" spans="3:10" ht="15" hidden="1" customHeight="1">
      <c r="C2875" s="337"/>
      <c r="H2875" s="81">
        <v>45837</v>
      </c>
      <c r="J2875" s="81">
        <v>45837</v>
      </c>
    </row>
    <row r="2876" spans="3:10" ht="15" hidden="1" customHeight="1">
      <c r="C2876" s="337"/>
      <c r="H2876" s="81">
        <v>45838</v>
      </c>
      <c r="J2876" s="81">
        <v>45838</v>
      </c>
    </row>
    <row r="2877" spans="3:10" ht="15" hidden="1" customHeight="1">
      <c r="C2877" s="337"/>
      <c r="H2877" s="81">
        <v>45839</v>
      </c>
      <c r="J2877" s="81">
        <v>45839</v>
      </c>
    </row>
    <row r="2878" spans="3:10" ht="15" hidden="1" customHeight="1">
      <c r="C2878" s="337"/>
      <c r="H2878" s="81">
        <v>45840</v>
      </c>
      <c r="J2878" s="81">
        <v>45840</v>
      </c>
    </row>
    <row r="2879" spans="3:10" ht="15" hidden="1" customHeight="1">
      <c r="C2879" s="337"/>
      <c r="H2879" s="81">
        <v>45841</v>
      </c>
      <c r="J2879" s="81">
        <v>45841</v>
      </c>
    </row>
    <row r="2880" spans="3:10" ht="15" hidden="1" customHeight="1">
      <c r="C2880" s="337"/>
      <c r="H2880" s="81">
        <v>45842</v>
      </c>
      <c r="J2880" s="81">
        <v>45842</v>
      </c>
    </row>
    <row r="2881" spans="3:10" ht="15" hidden="1" customHeight="1">
      <c r="C2881" s="337"/>
      <c r="H2881" s="81">
        <v>45843</v>
      </c>
      <c r="J2881" s="81">
        <v>45843</v>
      </c>
    </row>
    <row r="2882" spans="3:10" ht="15" hidden="1" customHeight="1">
      <c r="C2882" s="337"/>
      <c r="H2882" s="81">
        <v>45844</v>
      </c>
      <c r="J2882" s="81">
        <v>45844</v>
      </c>
    </row>
    <row r="2883" spans="3:10" ht="15" hidden="1" customHeight="1">
      <c r="C2883" s="337"/>
      <c r="H2883" s="81">
        <v>45845</v>
      </c>
      <c r="J2883" s="81">
        <v>45845</v>
      </c>
    </row>
    <row r="2884" spans="3:10" ht="15" hidden="1" customHeight="1">
      <c r="C2884" s="337"/>
      <c r="H2884" s="81">
        <v>45846</v>
      </c>
      <c r="J2884" s="81">
        <v>45846</v>
      </c>
    </row>
    <row r="2885" spans="3:10" ht="15" hidden="1" customHeight="1">
      <c r="C2885" s="337"/>
      <c r="H2885" s="81">
        <v>45847</v>
      </c>
      <c r="J2885" s="81">
        <v>45847</v>
      </c>
    </row>
    <row r="2886" spans="3:10" ht="15" hidden="1" customHeight="1">
      <c r="C2886" s="337"/>
      <c r="H2886" s="81">
        <v>45848</v>
      </c>
      <c r="J2886" s="81">
        <v>45848</v>
      </c>
    </row>
    <row r="2887" spans="3:10" ht="15" hidden="1" customHeight="1">
      <c r="C2887" s="337"/>
      <c r="H2887" s="81">
        <v>45849</v>
      </c>
      <c r="J2887" s="81">
        <v>45849</v>
      </c>
    </row>
    <row r="2888" spans="3:10" ht="15" hidden="1" customHeight="1">
      <c r="C2888" s="337"/>
      <c r="H2888" s="81">
        <v>45850</v>
      </c>
      <c r="J2888" s="81">
        <v>45850</v>
      </c>
    </row>
    <row r="2889" spans="3:10" ht="15" hidden="1" customHeight="1">
      <c r="C2889" s="337"/>
      <c r="H2889" s="81">
        <v>45851</v>
      </c>
      <c r="J2889" s="81">
        <v>45851</v>
      </c>
    </row>
    <row r="2890" spans="3:10" ht="15" hidden="1" customHeight="1">
      <c r="C2890" s="337"/>
      <c r="H2890" s="81">
        <v>45852</v>
      </c>
      <c r="J2890" s="81">
        <v>45852</v>
      </c>
    </row>
    <row r="2891" spans="3:10" ht="15" hidden="1" customHeight="1">
      <c r="C2891" s="337"/>
      <c r="H2891" s="81">
        <v>45853</v>
      </c>
      <c r="J2891" s="81">
        <v>45853</v>
      </c>
    </row>
    <row r="2892" spans="3:10" ht="15" hidden="1" customHeight="1">
      <c r="C2892" s="337"/>
      <c r="H2892" s="81">
        <v>45854</v>
      </c>
      <c r="J2892" s="81">
        <v>45854</v>
      </c>
    </row>
    <row r="2893" spans="3:10" ht="15" hidden="1" customHeight="1">
      <c r="C2893" s="337"/>
      <c r="H2893" s="81">
        <v>45855</v>
      </c>
      <c r="J2893" s="81">
        <v>45855</v>
      </c>
    </row>
    <row r="2894" spans="3:10" ht="15" hidden="1" customHeight="1">
      <c r="C2894" s="337"/>
      <c r="H2894" s="81">
        <v>45856</v>
      </c>
      <c r="J2894" s="81">
        <v>45856</v>
      </c>
    </row>
    <row r="2895" spans="3:10" ht="15" hidden="1" customHeight="1">
      <c r="C2895" s="337"/>
      <c r="H2895" s="81">
        <v>45857</v>
      </c>
      <c r="J2895" s="81">
        <v>45857</v>
      </c>
    </row>
    <row r="2896" spans="3:10" ht="15" hidden="1" customHeight="1">
      <c r="C2896" s="337"/>
      <c r="H2896" s="81">
        <v>45858</v>
      </c>
      <c r="J2896" s="81">
        <v>45858</v>
      </c>
    </row>
    <row r="2897" spans="3:10" ht="15" hidden="1" customHeight="1">
      <c r="C2897" s="337"/>
      <c r="H2897" s="81">
        <v>45859</v>
      </c>
      <c r="J2897" s="81">
        <v>45859</v>
      </c>
    </row>
    <row r="2898" spans="3:10" ht="15" hidden="1" customHeight="1">
      <c r="C2898" s="337"/>
      <c r="H2898" s="81">
        <v>45860</v>
      </c>
      <c r="J2898" s="81">
        <v>45860</v>
      </c>
    </row>
    <row r="2899" spans="3:10" ht="15" hidden="1" customHeight="1">
      <c r="C2899" s="337"/>
      <c r="H2899" s="81">
        <v>45861</v>
      </c>
      <c r="J2899" s="81">
        <v>45861</v>
      </c>
    </row>
    <row r="2900" spans="3:10" ht="15" hidden="1" customHeight="1">
      <c r="C2900" s="337"/>
      <c r="H2900" s="81">
        <v>45862</v>
      </c>
      <c r="J2900" s="81">
        <v>45862</v>
      </c>
    </row>
    <row r="2901" spans="3:10" ht="15" hidden="1" customHeight="1">
      <c r="C2901" s="337"/>
      <c r="H2901" s="81">
        <v>45863</v>
      </c>
      <c r="J2901" s="81">
        <v>45863</v>
      </c>
    </row>
    <row r="2902" spans="3:10" ht="15" hidden="1" customHeight="1">
      <c r="C2902" s="337"/>
      <c r="H2902" s="81">
        <v>45864</v>
      </c>
      <c r="J2902" s="81">
        <v>45864</v>
      </c>
    </row>
    <row r="2903" spans="3:10" ht="15" hidden="1" customHeight="1">
      <c r="C2903" s="337"/>
      <c r="H2903" s="81">
        <v>45865</v>
      </c>
      <c r="J2903" s="81">
        <v>45865</v>
      </c>
    </row>
    <row r="2904" spans="3:10" ht="15" hidden="1" customHeight="1">
      <c r="C2904" s="337"/>
      <c r="H2904" s="81">
        <v>45866</v>
      </c>
      <c r="J2904" s="81">
        <v>45866</v>
      </c>
    </row>
    <row r="2905" spans="3:10" ht="15" hidden="1" customHeight="1">
      <c r="C2905" s="337"/>
      <c r="H2905" s="81">
        <v>45867</v>
      </c>
      <c r="J2905" s="81">
        <v>45867</v>
      </c>
    </row>
    <row r="2906" spans="3:10" ht="15" hidden="1" customHeight="1">
      <c r="C2906" s="337"/>
      <c r="H2906" s="81">
        <v>45868</v>
      </c>
      <c r="J2906" s="81">
        <v>45868</v>
      </c>
    </row>
    <row r="2907" spans="3:10" ht="15" hidden="1" customHeight="1">
      <c r="C2907" s="337"/>
      <c r="H2907" s="81">
        <v>45869</v>
      </c>
      <c r="J2907" s="81">
        <v>45869</v>
      </c>
    </row>
    <row r="2908" spans="3:10" ht="15" hidden="1" customHeight="1">
      <c r="C2908" s="337"/>
      <c r="H2908" s="81">
        <v>45870</v>
      </c>
      <c r="J2908" s="81">
        <v>45870</v>
      </c>
    </row>
    <row r="2909" spans="3:10" ht="15" hidden="1" customHeight="1">
      <c r="C2909" s="337"/>
      <c r="H2909" s="81">
        <v>45871</v>
      </c>
      <c r="J2909" s="81">
        <v>45871</v>
      </c>
    </row>
    <row r="2910" spans="3:10" ht="15" hidden="1" customHeight="1">
      <c r="C2910" s="337"/>
      <c r="H2910" s="81">
        <v>45872</v>
      </c>
      <c r="J2910" s="81">
        <v>45872</v>
      </c>
    </row>
    <row r="2911" spans="3:10" ht="15" hidden="1" customHeight="1">
      <c r="C2911" s="337"/>
      <c r="H2911" s="81">
        <v>45873</v>
      </c>
      <c r="J2911" s="81">
        <v>45873</v>
      </c>
    </row>
    <row r="2912" spans="3:10" ht="15" hidden="1" customHeight="1">
      <c r="C2912" s="337"/>
      <c r="H2912" s="81">
        <v>45874</v>
      </c>
      <c r="J2912" s="81">
        <v>45874</v>
      </c>
    </row>
    <row r="2913" spans="3:10" ht="15" hidden="1" customHeight="1">
      <c r="C2913" s="337"/>
      <c r="H2913" s="81">
        <v>45875</v>
      </c>
      <c r="J2913" s="81">
        <v>45875</v>
      </c>
    </row>
    <row r="2914" spans="3:10" ht="15" hidden="1" customHeight="1">
      <c r="C2914" s="337"/>
      <c r="H2914" s="81">
        <v>45876</v>
      </c>
      <c r="J2914" s="81">
        <v>45876</v>
      </c>
    </row>
    <row r="2915" spans="3:10" ht="15" hidden="1" customHeight="1">
      <c r="C2915" s="337"/>
      <c r="H2915" s="81">
        <v>45877</v>
      </c>
      <c r="J2915" s="81">
        <v>45877</v>
      </c>
    </row>
    <row r="2916" spans="3:10" ht="15" hidden="1" customHeight="1">
      <c r="C2916" s="337"/>
      <c r="H2916" s="81">
        <v>45878</v>
      </c>
      <c r="J2916" s="81">
        <v>45878</v>
      </c>
    </row>
    <row r="2917" spans="3:10" ht="15" hidden="1" customHeight="1">
      <c r="C2917" s="337"/>
      <c r="H2917" s="81">
        <v>45879</v>
      </c>
      <c r="J2917" s="81">
        <v>45879</v>
      </c>
    </row>
    <row r="2918" spans="3:10" ht="15" hidden="1" customHeight="1">
      <c r="C2918" s="337"/>
      <c r="H2918" s="81">
        <v>45880</v>
      </c>
      <c r="J2918" s="81">
        <v>45880</v>
      </c>
    </row>
    <row r="2919" spans="3:10" ht="15" hidden="1" customHeight="1">
      <c r="C2919" s="337"/>
      <c r="H2919" s="81">
        <v>45881</v>
      </c>
      <c r="J2919" s="81">
        <v>45881</v>
      </c>
    </row>
    <row r="2920" spans="3:10" ht="15" hidden="1" customHeight="1">
      <c r="C2920" s="337"/>
      <c r="H2920" s="81">
        <v>45882</v>
      </c>
      <c r="J2920" s="81">
        <v>45882</v>
      </c>
    </row>
    <row r="2921" spans="3:10" ht="15" hidden="1" customHeight="1">
      <c r="C2921" s="337"/>
      <c r="H2921" s="81">
        <v>45883</v>
      </c>
      <c r="J2921" s="81">
        <v>45883</v>
      </c>
    </row>
    <row r="2922" spans="3:10" ht="15" hidden="1" customHeight="1">
      <c r="C2922" s="337"/>
      <c r="H2922" s="81">
        <v>45884</v>
      </c>
      <c r="J2922" s="81">
        <v>45884</v>
      </c>
    </row>
    <row r="2923" spans="3:10" ht="15" hidden="1" customHeight="1">
      <c r="C2923" s="337"/>
      <c r="H2923" s="81">
        <v>45885</v>
      </c>
      <c r="J2923" s="81">
        <v>45885</v>
      </c>
    </row>
    <row r="2924" spans="3:10" ht="15" hidden="1" customHeight="1">
      <c r="C2924" s="337"/>
      <c r="H2924" s="81">
        <v>45886</v>
      </c>
      <c r="J2924" s="81">
        <v>45886</v>
      </c>
    </row>
    <row r="2925" spans="3:10" ht="15" hidden="1" customHeight="1">
      <c r="C2925" s="337"/>
      <c r="H2925" s="81">
        <v>45887</v>
      </c>
      <c r="J2925" s="81">
        <v>45887</v>
      </c>
    </row>
    <row r="2926" spans="3:10" ht="15" hidden="1" customHeight="1">
      <c r="C2926" s="337"/>
      <c r="H2926" s="81">
        <v>45888</v>
      </c>
      <c r="J2926" s="81">
        <v>45888</v>
      </c>
    </row>
    <row r="2927" spans="3:10" ht="15" hidden="1" customHeight="1">
      <c r="C2927" s="337"/>
      <c r="H2927" s="81">
        <v>45889</v>
      </c>
      <c r="J2927" s="81">
        <v>45889</v>
      </c>
    </row>
    <row r="2928" spans="3:10" ht="15" hidden="1" customHeight="1">
      <c r="C2928" s="337"/>
      <c r="H2928" s="81">
        <v>45890</v>
      </c>
      <c r="J2928" s="81">
        <v>45890</v>
      </c>
    </row>
    <row r="2929" spans="3:10" ht="15" hidden="1" customHeight="1">
      <c r="C2929" s="337"/>
      <c r="H2929" s="81">
        <v>45891</v>
      </c>
      <c r="J2929" s="81">
        <v>45891</v>
      </c>
    </row>
    <row r="2930" spans="3:10" ht="15" hidden="1" customHeight="1">
      <c r="C2930" s="337"/>
      <c r="H2930" s="81">
        <v>45892</v>
      </c>
      <c r="J2930" s="81">
        <v>45892</v>
      </c>
    </row>
    <row r="2931" spans="3:10" ht="15" hidden="1" customHeight="1">
      <c r="C2931" s="337"/>
      <c r="H2931" s="81">
        <v>45893</v>
      </c>
      <c r="J2931" s="81">
        <v>45893</v>
      </c>
    </row>
    <row r="2932" spans="3:10" ht="15" hidden="1" customHeight="1">
      <c r="C2932" s="337"/>
      <c r="H2932" s="81">
        <v>45894</v>
      </c>
      <c r="J2932" s="81">
        <v>45894</v>
      </c>
    </row>
    <row r="2933" spans="3:10" ht="15" hidden="1" customHeight="1">
      <c r="C2933" s="337"/>
      <c r="H2933" s="81">
        <v>45895</v>
      </c>
      <c r="J2933" s="81">
        <v>45895</v>
      </c>
    </row>
    <row r="2934" spans="3:10" ht="15" hidden="1" customHeight="1">
      <c r="C2934" s="337"/>
      <c r="H2934" s="81">
        <v>45896</v>
      </c>
      <c r="J2934" s="81">
        <v>45896</v>
      </c>
    </row>
    <row r="2935" spans="3:10" ht="15" hidden="1" customHeight="1">
      <c r="C2935" s="337"/>
      <c r="H2935" s="81">
        <v>45897</v>
      </c>
      <c r="J2935" s="81">
        <v>45897</v>
      </c>
    </row>
    <row r="2936" spans="3:10" ht="15" hidden="1" customHeight="1">
      <c r="C2936" s="337"/>
      <c r="H2936" s="81">
        <v>45898</v>
      </c>
      <c r="J2936" s="81">
        <v>45898</v>
      </c>
    </row>
    <row r="2937" spans="3:10" ht="15" hidden="1" customHeight="1">
      <c r="C2937" s="337"/>
      <c r="H2937" s="81">
        <v>45899</v>
      </c>
      <c r="J2937" s="81">
        <v>45899</v>
      </c>
    </row>
    <row r="2938" spans="3:10" ht="15" hidden="1" customHeight="1">
      <c r="C2938" s="337"/>
      <c r="H2938" s="81">
        <v>45900</v>
      </c>
      <c r="J2938" s="81">
        <v>45900</v>
      </c>
    </row>
    <row r="2939" spans="3:10" ht="15" hidden="1" customHeight="1">
      <c r="C2939" s="337"/>
      <c r="H2939" s="81">
        <v>45901</v>
      </c>
      <c r="J2939" s="81">
        <v>45901</v>
      </c>
    </row>
    <row r="2940" spans="3:10" ht="15" hidden="1" customHeight="1">
      <c r="C2940" s="337"/>
      <c r="H2940" s="81">
        <v>45902</v>
      </c>
      <c r="J2940" s="81">
        <v>45902</v>
      </c>
    </row>
    <row r="2941" spans="3:10" ht="15" hidden="1" customHeight="1">
      <c r="C2941" s="337"/>
      <c r="H2941" s="81">
        <v>45903</v>
      </c>
      <c r="J2941" s="81">
        <v>45903</v>
      </c>
    </row>
    <row r="2942" spans="3:10" ht="15" hidden="1" customHeight="1">
      <c r="C2942" s="337"/>
      <c r="H2942" s="81">
        <v>45904</v>
      </c>
      <c r="J2942" s="81">
        <v>45904</v>
      </c>
    </row>
    <row r="2943" spans="3:10" ht="15" hidden="1" customHeight="1">
      <c r="C2943" s="337"/>
      <c r="H2943" s="81">
        <v>45905</v>
      </c>
      <c r="J2943" s="81">
        <v>45905</v>
      </c>
    </row>
    <row r="2944" spans="3:10" ht="15" hidden="1" customHeight="1">
      <c r="C2944" s="337"/>
      <c r="H2944" s="81">
        <v>45906</v>
      </c>
      <c r="J2944" s="81">
        <v>45906</v>
      </c>
    </row>
    <row r="2945" spans="3:10" ht="15" hidden="1" customHeight="1">
      <c r="C2945" s="337"/>
      <c r="H2945" s="81">
        <v>45907</v>
      </c>
      <c r="J2945" s="81">
        <v>45907</v>
      </c>
    </row>
    <row r="2946" spans="3:10" ht="15" hidden="1" customHeight="1">
      <c r="C2946" s="337"/>
      <c r="H2946" s="81">
        <v>45908</v>
      </c>
      <c r="J2946" s="81">
        <v>45908</v>
      </c>
    </row>
    <row r="2947" spans="3:10" ht="15" hidden="1" customHeight="1">
      <c r="C2947" s="337"/>
      <c r="H2947" s="81">
        <v>45909</v>
      </c>
      <c r="J2947" s="81">
        <v>45909</v>
      </c>
    </row>
    <row r="2948" spans="3:10" ht="15" hidden="1" customHeight="1">
      <c r="C2948" s="337"/>
      <c r="H2948" s="81">
        <v>45910</v>
      </c>
      <c r="J2948" s="81">
        <v>45910</v>
      </c>
    </row>
    <row r="2949" spans="3:10" ht="15" hidden="1" customHeight="1">
      <c r="C2949" s="337"/>
      <c r="H2949" s="81">
        <v>45911</v>
      </c>
      <c r="J2949" s="81">
        <v>45911</v>
      </c>
    </row>
    <row r="2950" spans="3:10" ht="15" hidden="1" customHeight="1">
      <c r="C2950" s="337"/>
      <c r="H2950" s="81">
        <v>45912</v>
      </c>
      <c r="J2950" s="81">
        <v>45912</v>
      </c>
    </row>
    <row r="2951" spans="3:10" ht="15" hidden="1" customHeight="1">
      <c r="C2951" s="337"/>
      <c r="H2951" s="81">
        <v>45913</v>
      </c>
      <c r="J2951" s="81">
        <v>45913</v>
      </c>
    </row>
    <row r="2952" spans="3:10" ht="15" hidden="1" customHeight="1">
      <c r="C2952" s="337"/>
      <c r="H2952" s="81">
        <v>45914</v>
      </c>
      <c r="J2952" s="81">
        <v>45914</v>
      </c>
    </row>
    <row r="2953" spans="3:10" ht="15" hidden="1" customHeight="1">
      <c r="C2953" s="337"/>
      <c r="H2953" s="81">
        <v>45915</v>
      </c>
      <c r="J2953" s="81">
        <v>45915</v>
      </c>
    </row>
    <row r="2954" spans="3:10" ht="15" hidden="1" customHeight="1">
      <c r="C2954" s="337"/>
      <c r="H2954" s="81">
        <v>45916</v>
      </c>
      <c r="J2954" s="81">
        <v>45916</v>
      </c>
    </row>
    <row r="2955" spans="3:10" ht="15" hidden="1" customHeight="1">
      <c r="C2955" s="337"/>
      <c r="H2955" s="81">
        <v>45917</v>
      </c>
      <c r="J2955" s="81">
        <v>45917</v>
      </c>
    </row>
    <row r="2956" spans="3:10" ht="15" hidden="1" customHeight="1">
      <c r="C2956" s="337"/>
      <c r="H2956" s="81">
        <v>45918</v>
      </c>
      <c r="J2956" s="81">
        <v>45918</v>
      </c>
    </row>
    <row r="2957" spans="3:10" ht="15" hidden="1" customHeight="1">
      <c r="C2957" s="337"/>
      <c r="H2957" s="81">
        <v>45919</v>
      </c>
      <c r="J2957" s="81">
        <v>45919</v>
      </c>
    </row>
    <row r="2958" spans="3:10" ht="15" hidden="1" customHeight="1">
      <c r="C2958" s="337"/>
      <c r="H2958" s="81">
        <v>45920</v>
      </c>
      <c r="J2958" s="81">
        <v>45920</v>
      </c>
    </row>
    <row r="2959" spans="3:10" ht="15" hidden="1" customHeight="1">
      <c r="C2959" s="337"/>
      <c r="H2959" s="81">
        <v>45921</v>
      </c>
      <c r="J2959" s="81">
        <v>45921</v>
      </c>
    </row>
    <row r="2960" spans="3:10" ht="15" hidden="1" customHeight="1">
      <c r="C2960" s="337"/>
      <c r="H2960" s="81">
        <v>45922</v>
      </c>
      <c r="J2960" s="81">
        <v>45922</v>
      </c>
    </row>
    <row r="2961" spans="3:10" ht="15" hidden="1" customHeight="1">
      <c r="C2961" s="337"/>
      <c r="H2961" s="81">
        <v>45923</v>
      </c>
      <c r="J2961" s="81">
        <v>45923</v>
      </c>
    </row>
    <row r="2962" spans="3:10" ht="15" hidden="1" customHeight="1">
      <c r="C2962" s="337"/>
      <c r="H2962" s="81">
        <v>45924</v>
      </c>
      <c r="J2962" s="81">
        <v>45924</v>
      </c>
    </row>
    <row r="2963" spans="3:10" ht="15" hidden="1" customHeight="1">
      <c r="C2963" s="337"/>
      <c r="H2963" s="81">
        <v>45925</v>
      </c>
      <c r="J2963" s="81">
        <v>45925</v>
      </c>
    </row>
    <row r="2964" spans="3:10" ht="15" hidden="1" customHeight="1">
      <c r="C2964" s="337"/>
      <c r="H2964" s="81">
        <v>45926</v>
      </c>
      <c r="J2964" s="81">
        <v>45926</v>
      </c>
    </row>
    <row r="2965" spans="3:10" ht="15" hidden="1" customHeight="1">
      <c r="C2965" s="337"/>
      <c r="H2965" s="81">
        <v>45927</v>
      </c>
      <c r="J2965" s="81">
        <v>45927</v>
      </c>
    </row>
    <row r="2966" spans="3:10" ht="15" hidden="1" customHeight="1">
      <c r="C2966" s="337"/>
      <c r="H2966" s="81">
        <v>45928</v>
      </c>
      <c r="J2966" s="81">
        <v>45928</v>
      </c>
    </row>
    <row r="2967" spans="3:10" ht="15" hidden="1" customHeight="1">
      <c r="C2967" s="337"/>
      <c r="H2967" s="81">
        <v>45929</v>
      </c>
      <c r="J2967" s="81">
        <v>45929</v>
      </c>
    </row>
    <row r="2968" spans="3:10" ht="15" hidden="1" customHeight="1">
      <c r="C2968" s="337"/>
      <c r="H2968" s="81">
        <v>45930</v>
      </c>
      <c r="J2968" s="81">
        <v>45930</v>
      </c>
    </row>
    <row r="2969" spans="3:10" ht="15" hidden="1" customHeight="1">
      <c r="C2969" s="337"/>
      <c r="H2969" s="81">
        <v>45931</v>
      </c>
      <c r="J2969" s="81">
        <v>45931</v>
      </c>
    </row>
    <row r="2970" spans="3:10" ht="15" hidden="1" customHeight="1">
      <c r="C2970" s="337"/>
      <c r="H2970" s="81">
        <v>45932</v>
      </c>
      <c r="J2970" s="81">
        <v>45932</v>
      </c>
    </row>
    <row r="2971" spans="3:10" ht="15" hidden="1" customHeight="1">
      <c r="C2971" s="337"/>
      <c r="H2971" s="81">
        <v>45933</v>
      </c>
      <c r="J2971" s="81">
        <v>45933</v>
      </c>
    </row>
    <row r="2972" spans="3:10" ht="15" hidden="1" customHeight="1">
      <c r="C2972" s="337"/>
      <c r="H2972" s="81">
        <v>45934</v>
      </c>
      <c r="J2972" s="81">
        <v>45934</v>
      </c>
    </row>
    <row r="2973" spans="3:10" ht="15" hidden="1" customHeight="1">
      <c r="C2973" s="337"/>
      <c r="H2973" s="81">
        <v>45935</v>
      </c>
      <c r="J2973" s="81">
        <v>45935</v>
      </c>
    </row>
    <row r="2974" spans="3:10" ht="15" hidden="1" customHeight="1">
      <c r="C2974" s="337"/>
      <c r="H2974" s="81">
        <v>45936</v>
      </c>
      <c r="J2974" s="81">
        <v>45936</v>
      </c>
    </row>
    <row r="2975" spans="3:10" ht="15" hidden="1" customHeight="1">
      <c r="C2975" s="337"/>
      <c r="H2975" s="81">
        <v>45937</v>
      </c>
      <c r="J2975" s="81">
        <v>45937</v>
      </c>
    </row>
    <row r="2976" spans="3:10" ht="15" hidden="1" customHeight="1">
      <c r="C2976" s="337"/>
      <c r="H2976" s="81">
        <v>45938</v>
      </c>
      <c r="J2976" s="81">
        <v>45938</v>
      </c>
    </row>
    <row r="2977" spans="3:10" ht="15" hidden="1" customHeight="1">
      <c r="C2977" s="337"/>
      <c r="H2977" s="81">
        <v>45939</v>
      </c>
      <c r="J2977" s="81">
        <v>45939</v>
      </c>
    </row>
    <row r="2978" spans="3:10" ht="15" hidden="1" customHeight="1">
      <c r="C2978" s="337"/>
      <c r="H2978" s="81">
        <v>45940</v>
      </c>
      <c r="J2978" s="81">
        <v>45940</v>
      </c>
    </row>
    <row r="2979" spans="3:10" ht="15" hidden="1" customHeight="1">
      <c r="C2979" s="337"/>
      <c r="H2979" s="81">
        <v>45941</v>
      </c>
      <c r="J2979" s="81">
        <v>45941</v>
      </c>
    </row>
    <row r="2980" spans="3:10" ht="15" hidden="1" customHeight="1">
      <c r="C2980" s="337"/>
      <c r="H2980" s="81">
        <v>45942</v>
      </c>
      <c r="J2980" s="81">
        <v>45942</v>
      </c>
    </row>
    <row r="2981" spans="3:10" ht="15" hidden="1" customHeight="1">
      <c r="C2981" s="337"/>
      <c r="H2981" s="81">
        <v>45943</v>
      </c>
      <c r="J2981" s="81">
        <v>45943</v>
      </c>
    </row>
    <row r="2982" spans="3:10" ht="15" hidden="1" customHeight="1">
      <c r="C2982" s="337"/>
      <c r="H2982" s="81">
        <v>45944</v>
      </c>
      <c r="J2982" s="81">
        <v>45944</v>
      </c>
    </row>
    <row r="2983" spans="3:10" ht="15" hidden="1" customHeight="1">
      <c r="C2983" s="337"/>
      <c r="H2983" s="81">
        <v>45945</v>
      </c>
      <c r="J2983" s="81">
        <v>45945</v>
      </c>
    </row>
    <row r="2984" spans="3:10" ht="15" hidden="1" customHeight="1">
      <c r="C2984" s="337"/>
      <c r="H2984" s="81">
        <v>45946</v>
      </c>
      <c r="J2984" s="81">
        <v>45946</v>
      </c>
    </row>
    <row r="2985" spans="3:10" ht="15" hidden="1" customHeight="1">
      <c r="C2985" s="337"/>
      <c r="H2985" s="81">
        <v>45947</v>
      </c>
      <c r="J2985" s="81">
        <v>45947</v>
      </c>
    </row>
    <row r="2986" spans="3:10" ht="15" hidden="1" customHeight="1">
      <c r="C2986" s="337"/>
      <c r="H2986" s="81">
        <v>45948</v>
      </c>
      <c r="J2986" s="81">
        <v>45948</v>
      </c>
    </row>
    <row r="2987" spans="3:10" ht="15" hidden="1" customHeight="1">
      <c r="C2987" s="337"/>
      <c r="H2987" s="81">
        <v>45949</v>
      </c>
      <c r="J2987" s="81">
        <v>45949</v>
      </c>
    </row>
    <row r="2988" spans="3:10" ht="15" hidden="1" customHeight="1">
      <c r="C2988" s="337"/>
      <c r="H2988" s="81">
        <v>45950</v>
      </c>
      <c r="J2988" s="81">
        <v>45950</v>
      </c>
    </row>
    <row r="2989" spans="3:10" ht="15" hidden="1" customHeight="1">
      <c r="C2989" s="337"/>
      <c r="H2989" s="81">
        <v>45951</v>
      </c>
      <c r="J2989" s="81">
        <v>45951</v>
      </c>
    </row>
    <row r="2990" spans="3:10" ht="15" hidden="1" customHeight="1">
      <c r="C2990" s="337"/>
      <c r="H2990" s="81">
        <v>45952</v>
      </c>
      <c r="J2990" s="81">
        <v>45952</v>
      </c>
    </row>
    <row r="2991" spans="3:10" ht="15" hidden="1" customHeight="1">
      <c r="C2991" s="337"/>
      <c r="H2991" s="81">
        <v>45953</v>
      </c>
      <c r="J2991" s="81">
        <v>45953</v>
      </c>
    </row>
    <row r="2992" spans="3:10" ht="15" hidden="1" customHeight="1">
      <c r="C2992" s="337"/>
      <c r="H2992" s="81">
        <v>45954</v>
      </c>
      <c r="J2992" s="81">
        <v>45954</v>
      </c>
    </row>
    <row r="2993" spans="3:10" ht="15" hidden="1" customHeight="1">
      <c r="C2993" s="337"/>
      <c r="H2993" s="81">
        <v>45955</v>
      </c>
      <c r="J2993" s="81">
        <v>45955</v>
      </c>
    </row>
    <row r="2994" spans="3:10" ht="15" hidden="1" customHeight="1">
      <c r="C2994" s="337"/>
      <c r="H2994" s="81">
        <v>45956</v>
      </c>
      <c r="J2994" s="81">
        <v>45956</v>
      </c>
    </row>
    <row r="2995" spans="3:10" ht="15" hidden="1" customHeight="1">
      <c r="C2995" s="337"/>
      <c r="H2995" s="81">
        <v>45957</v>
      </c>
      <c r="J2995" s="81">
        <v>45957</v>
      </c>
    </row>
    <row r="2996" spans="3:10" ht="15" hidden="1" customHeight="1">
      <c r="C2996" s="337"/>
      <c r="H2996" s="81">
        <v>45958</v>
      </c>
      <c r="J2996" s="81">
        <v>45958</v>
      </c>
    </row>
    <row r="2997" spans="3:10" ht="15" hidden="1" customHeight="1">
      <c r="C2997" s="337"/>
      <c r="H2997" s="81">
        <v>45959</v>
      </c>
      <c r="J2997" s="81">
        <v>45959</v>
      </c>
    </row>
    <row r="2998" spans="3:10" ht="15" hidden="1" customHeight="1">
      <c r="C2998" s="337"/>
      <c r="H2998" s="81">
        <v>45960</v>
      </c>
      <c r="J2998" s="81">
        <v>45960</v>
      </c>
    </row>
    <row r="2999" spans="3:10" ht="15" hidden="1" customHeight="1">
      <c r="C2999" s="337"/>
      <c r="H2999" s="81">
        <v>45961</v>
      </c>
      <c r="J2999" s="81">
        <v>45961</v>
      </c>
    </row>
    <row r="3000" spans="3:10" ht="15" hidden="1" customHeight="1">
      <c r="C3000" s="337"/>
      <c r="H3000" s="81">
        <v>45962</v>
      </c>
      <c r="J3000" s="81">
        <v>45962</v>
      </c>
    </row>
    <row r="3001" spans="3:10" ht="15" hidden="1" customHeight="1">
      <c r="C3001" s="337"/>
      <c r="H3001" s="81">
        <v>45963</v>
      </c>
      <c r="J3001" s="81">
        <v>45963</v>
      </c>
    </row>
    <row r="3002" spans="3:10" ht="15" hidden="1" customHeight="1">
      <c r="C3002" s="337"/>
      <c r="H3002" s="81">
        <v>45964</v>
      </c>
      <c r="J3002" s="81">
        <v>45964</v>
      </c>
    </row>
    <row r="3003" spans="3:10" ht="15" hidden="1" customHeight="1">
      <c r="C3003" s="337"/>
      <c r="H3003" s="81">
        <v>45965</v>
      </c>
      <c r="J3003" s="81">
        <v>45965</v>
      </c>
    </row>
    <row r="3004" spans="3:10" ht="15" hidden="1" customHeight="1">
      <c r="C3004" s="337"/>
      <c r="H3004" s="81">
        <v>45966</v>
      </c>
      <c r="J3004" s="81">
        <v>45966</v>
      </c>
    </row>
    <row r="3005" spans="3:10" ht="15" hidden="1" customHeight="1">
      <c r="C3005" s="337"/>
      <c r="H3005" s="81">
        <v>45967</v>
      </c>
      <c r="J3005" s="81">
        <v>45967</v>
      </c>
    </row>
    <row r="3006" spans="3:10" ht="15" hidden="1" customHeight="1">
      <c r="C3006" s="337"/>
      <c r="H3006" s="81">
        <v>45968</v>
      </c>
      <c r="J3006" s="81">
        <v>45968</v>
      </c>
    </row>
    <row r="3007" spans="3:10" ht="15" hidden="1" customHeight="1">
      <c r="C3007" s="337"/>
      <c r="H3007" s="81">
        <v>45969</v>
      </c>
      <c r="J3007" s="81">
        <v>45969</v>
      </c>
    </row>
    <row r="3008" spans="3:10" ht="15" hidden="1" customHeight="1">
      <c r="C3008" s="337"/>
      <c r="H3008" s="81">
        <v>45970</v>
      </c>
      <c r="J3008" s="81">
        <v>45970</v>
      </c>
    </row>
    <row r="3009" spans="3:10" ht="15" hidden="1" customHeight="1">
      <c r="C3009" s="337"/>
      <c r="H3009" s="81">
        <v>45971</v>
      </c>
      <c r="J3009" s="81">
        <v>45971</v>
      </c>
    </row>
    <row r="3010" spans="3:10" ht="15" hidden="1" customHeight="1">
      <c r="C3010" s="337"/>
      <c r="H3010" s="81">
        <v>45972</v>
      </c>
      <c r="J3010" s="81">
        <v>45972</v>
      </c>
    </row>
    <row r="3011" spans="3:10" ht="15" hidden="1" customHeight="1">
      <c r="C3011" s="337"/>
      <c r="H3011" s="81">
        <v>45973</v>
      </c>
      <c r="J3011" s="81">
        <v>45973</v>
      </c>
    </row>
    <row r="3012" spans="3:10" ht="15" hidden="1" customHeight="1">
      <c r="C3012" s="337"/>
      <c r="H3012" s="81">
        <v>45974</v>
      </c>
      <c r="J3012" s="81">
        <v>45974</v>
      </c>
    </row>
    <row r="3013" spans="3:10" ht="15" hidden="1" customHeight="1">
      <c r="C3013" s="337"/>
      <c r="H3013" s="81">
        <v>45975</v>
      </c>
      <c r="J3013" s="81">
        <v>45975</v>
      </c>
    </row>
    <row r="3014" spans="3:10" ht="15" hidden="1" customHeight="1">
      <c r="C3014" s="337"/>
      <c r="H3014" s="81">
        <v>45976</v>
      </c>
      <c r="J3014" s="81">
        <v>45976</v>
      </c>
    </row>
    <row r="3015" spans="3:10" ht="15" hidden="1" customHeight="1">
      <c r="C3015" s="337"/>
      <c r="H3015" s="81">
        <v>45977</v>
      </c>
      <c r="J3015" s="81">
        <v>45977</v>
      </c>
    </row>
    <row r="3016" spans="3:10" ht="15" hidden="1" customHeight="1">
      <c r="C3016" s="337"/>
      <c r="H3016" s="81">
        <v>45978</v>
      </c>
      <c r="J3016" s="81">
        <v>45978</v>
      </c>
    </row>
    <row r="3017" spans="3:10" ht="15" hidden="1" customHeight="1">
      <c r="C3017" s="337"/>
      <c r="H3017" s="81">
        <v>45979</v>
      </c>
      <c r="J3017" s="81">
        <v>45979</v>
      </c>
    </row>
    <row r="3018" spans="3:10" ht="15" hidden="1" customHeight="1">
      <c r="C3018" s="337"/>
      <c r="H3018" s="81">
        <v>45980</v>
      </c>
      <c r="J3018" s="81">
        <v>45980</v>
      </c>
    </row>
    <row r="3019" spans="3:10" ht="15" hidden="1" customHeight="1">
      <c r="C3019" s="337"/>
      <c r="H3019" s="81">
        <v>45981</v>
      </c>
      <c r="J3019" s="81">
        <v>45981</v>
      </c>
    </row>
    <row r="3020" spans="3:10" ht="15" hidden="1" customHeight="1">
      <c r="C3020" s="337"/>
      <c r="H3020" s="81">
        <v>45982</v>
      </c>
      <c r="J3020" s="81">
        <v>45982</v>
      </c>
    </row>
    <row r="3021" spans="3:10" ht="15" hidden="1" customHeight="1">
      <c r="C3021" s="337"/>
      <c r="H3021" s="81">
        <v>45983</v>
      </c>
      <c r="J3021" s="81">
        <v>45983</v>
      </c>
    </row>
    <row r="3022" spans="3:10" ht="15" hidden="1" customHeight="1">
      <c r="C3022" s="337"/>
      <c r="H3022" s="81">
        <v>45984</v>
      </c>
      <c r="J3022" s="81">
        <v>45984</v>
      </c>
    </row>
    <row r="3023" spans="3:10" ht="15" hidden="1" customHeight="1">
      <c r="C3023" s="337"/>
      <c r="H3023" s="81">
        <v>45985</v>
      </c>
      <c r="J3023" s="81">
        <v>45985</v>
      </c>
    </row>
    <row r="3024" spans="3:10" ht="15" hidden="1" customHeight="1">
      <c r="C3024" s="337"/>
      <c r="H3024" s="81">
        <v>45986</v>
      </c>
      <c r="J3024" s="81">
        <v>45986</v>
      </c>
    </row>
    <row r="3025" spans="3:10" ht="15" hidden="1" customHeight="1">
      <c r="C3025" s="337"/>
      <c r="H3025" s="81">
        <v>45987</v>
      </c>
      <c r="J3025" s="81">
        <v>45987</v>
      </c>
    </row>
    <row r="3026" spans="3:10" ht="15" hidden="1" customHeight="1">
      <c r="C3026" s="337"/>
      <c r="H3026" s="81">
        <v>45988</v>
      </c>
      <c r="J3026" s="81">
        <v>45988</v>
      </c>
    </row>
    <row r="3027" spans="3:10" ht="15" hidden="1" customHeight="1">
      <c r="C3027" s="337"/>
      <c r="H3027" s="81">
        <v>45989</v>
      </c>
      <c r="J3027" s="81">
        <v>45989</v>
      </c>
    </row>
    <row r="3028" spans="3:10" ht="15" hidden="1" customHeight="1">
      <c r="C3028" s="337"/>
      <c r="H3028" s="81">
        <v>45990</v>
      </c>
      <c r="J3028" s="81">
        <v>45990</v>
      </c>
    </row>
    <row r="3029" spans="3:10" ht="15" hidden="1" customHeight="1">
      <c r="C3029" s="337"/>
      <c r="H3029" s="81">
        <v>45991</v>
      </c>
      <c r="J3029" s="81">
        <v>45991</v>
      </c>
    </row>
    <row r="3030" spans="3:10" ht="15" hidden="1" customHeight="1">
      <c r="C3030" s="337"/>
      <c r="H3030" s="81">
        <v>45992</v>
      </c>
      <c r="J3030" s="81">
        <v>45992</v>
      </c>
    </row>
    <row r="3031" spans="3:10" ht="15" hidden="1" customHeight="1">
      <c r="C3031" s="337"/>
      <c r="H3031" s="81">
        <v>45993</v>
      </c>
      <c r="J3031" s="81">
        <v>45993</v>
      </c>
    </row>
    <row r="3032" spans="3:10" ht="15" hidden="1" customHeight="1">
      <c r="C3032" s="337"/>
      <c r="H3032" s="81">
        <v>45994</v>
      </c>
      <c r="J3032" s="81">
        <v>45994</v>
      </c>
    </row>
    <row r="3033" spans="3:10" ht="15" hidden="1" customHeight="1">
      <c r="C3033" s="337"/>
      <c r="H3033" s="81">
        <v>45995</v>
      </c>
      <c r="J3033" s="81">
        <v>45995</v>
      </c>
    </row>
    <row r="3034" spans="3:10" ht="15" hidden="1" customHeight="1">
      <c r="C3034" s="337"/>
      <c r="H3034" s="81">
        <v>45996</v>
      </c>
      <c r="J3034" s="81">
        <v>45996</v>
      </c>
    </row>
    <row r="3035" spans="3:10" ht="15" hidden="1" customHeight="1">
      <c r="C3035" s="337"/>
      <c r="H3035" s="81">
        <v>45997</v>
      </c>
      <c r="J3035" s="81">
        <v>45997</v>
      </c>
    </row>
    <row r="3036" spans="3:10" ht="15" hidden="1" customHeight="1">
      <c r="C3036" s="337"/>
      <c r="H3036" s="81">
        <v>45998</v>
      </c>
      <c r="J3036" s="81">
        <v>45998</v>
      </c>
    </row>
    <row r="3037" spans="3:10" ht="15" hidden="1" customHeight="1">
      <c r="C3037" s="337"/>
      <c r="H3037" s="81">
        <v>45999</v>
      </c>
      <c r="J3037" s="81">
        <v>45999</v>
      </c>
    </row>
    <row r="3038" spans="3:10" ht="15" hidden="1" customHeight="1">
      <c r="C3038" s="337"/>
      <c r="H3038" s="81">
        <v>46000</v>
      </c>
      <c r="J3038" s="81">
        <v>46000</v>
      </c>
    </row>
    <row r="3039" spans="3:10" ht="15" hidden="1" customHeight="1">
      <c r="C3039" s="337"/>
      <c r="H3039" s="81">
        <v>46001</v>
      </c>
      <c r="J3039" s="81">
        <v>46001</v>
      </c>
    </row>
    <row r="3040" spans="3:10" ht="15" hidden="1" customHeight="1">
      <c r="C3040" s="337"/>
      <c r="H3040" s="81">
        <v>46002</v>
      </c>
      <c r="J3040" s="81">
        <v>46002</v>
      </c>
    </row>
    <row r="3041" spans="3:10" ht="15" hidden="1" customHeight="1">
      <c r="C3041" s="337"/>
      <c r="H3041" s="81">
        <v>46003</v>
      </c>
      <c r="J3041" s="81">
        <v>46003</v>
      </c>
    </row>
    <row r="3042" spans="3:10" ht="15" hidden="1" customHeight="1">
      <c r="C3042" s="337"/>
      <c r="H3042" s="81">
        <v>46004</v>
      </c>
      <c r="J3042" s="81">
        <v>46004</v>
      </c>
    </row>
    <row r="3043" spans="3:10" ht="15" hidden="1" customHeight="1">
      <c r="C3043" s="337"/>
      <c r="H3043" s="81">
        <v>46005</v>
      </c>
      <c r="J3043" s="81">
        <v>46005</v>
      </c>
    </row>
    <row r="3044" spans="3:10" ht="15" hidden="1" customHeight="1">
      <c r="C3044" s="337"/>
      <c r="H3044" s="81">
        <v>46006</v>
      </c>
      <c r="J3044" s="81">
        <v>46006</v>
      </c>
    </row>
    <row r="3045" spans="3:10" ht="15" hidden="1" customHeight="1">
      <c r="C3045" s="337"/>
      <c r="H3045" s="81">
        <v>46007</v>
      </c>
      <c r="J3045" s="81">
        <v>46007</v>
      </c>
    </row>
    <row r="3046" spans="3:10" ht="15" hidden="1" customHeight="1">
      <c r="C3046" s="337"/>
      <c r="H3046" s="81">
        <v>46008</v>
      </c>
      <c r="J3046" s="81">
        <v>46008</v>
      </c>
    </row>
    <row r="3047" spans="3:10" ht="15" hidden="1" customHeight="1">
      <c r="C3047" s="337"/>
      <c r="H3047" s="81">
        <v>46009</v>
      </c>
      <c r="J3047" s="81">
        <v>46009</v>
      </c>
    </row>
    <row r="3048" spans="3:10" ht="15" hidden="1" customHeight="1">
      <c r="C3048" s="337"/>
      <c r="H3048" s="81">
        <v>46010</v>
      </c>
      <c r="J3048" s="81">
        <v>46010</v>
      </c>
    </row>
    <row r="3049" spans="3:10" ht="15" hidden="1" customHeight="1">
      <c r="C3049" s="337"/>
      <c r="H3049" s="81">
        <v>46011</v>
      </c>
      <c r="J3049" s="81">
        <v>46011</v>
      </c>
    </row>
    <row r="3050" spans="3:10" ht="15" hidden="1" customHeight="1">
      <c r="C3050" s="337"/>
      <c r="H3050" s="81">
        <v>46012</v>
      </c>
      <c r="J3050" s="81">
        <v>46012</v>
      </c>
    </row>
    <row r="3051" spans="3:10" ht="15" hidden="1" customHeight="1">
      <c r="C3051" s="337"/>
      <c r="H3051" s="81">
        <v>46013</v>
      </c>
      <c r="J3051" s="81">
        <v>46013</v>
      </c>
    </row>
    <row r="3052" spans="3:10" ht="15" hidden="1" customHeight="1">
      <c r="C3052" s="337"/>
      <c r="H3052" s="81">
        <v>46014</v>
      </c>
      <c r="J3052" s="81">
        <v>46014</v>
      </c>
    </row>
    <row r="3053" spans="3:10" ht="15" hidden="1" customHeight="1">
      <c r="C3053" s="337"/>
      <c r="H3053" s="81">
        <v>46015</v>
      </c>
      <c r="J3053" s="81">
        <v>46015</v>
      </c>
    </row>
    <row r="3054" spans="3:10" ht="15" hidden="1" customHeight="1">
      <c r="C3054" s="337"/>
      <c r="H3054" s="81">
        <v>46016</v>
      </c>
      <c r="J3054" s="81">
        <v>46016</v>
      </c>
    </row>
    <row r="3055" spans="3:10" ht="15" hidden="1" customHeight="1">
      <c r="C3055" s="337"/>
      <c r="H3055" s="81">
        <v>46017</v>
      </c>
      <c r="J3055" s="81">
        <v>46017</v>
      </c>
    </row>
    <row r="3056" spans="3:10" ht="15" hidden="1" customHeight="1">
      <c r="C3056" s="337"/>
      <c r="H3056" s="81">
        <v>46018</v>
      </c>
      <c r="J3056" s="81">
        <v>46018</v>
      </c>
    </row>
    <row r="3057" spans="3:10" ht="15" hidden="1" customHeight="1">
      <c r="C3057" s="337"/>
      <c r="H3057" s="81">
        <v>46019</v>
      </c>
      <c r="J3057" s="81">
        <v>46019</v>
      </c>
    </row>
    <row r="3058" spans="3:10" ht="15" hidden="1" customHeight="1">
      <c r="C3058" s="337"/>
      <c r="H3058" s="81">
        <v>46020</v>
      </c>
      <c r="J3058" s="81">
        <v>46020</v>
      </c>
    </row>
    <row r="3059" spans="3:10" ht="15" hidden="1" customHeight="1">
      <c r="C3059" s="337"/>
      <c r="H3059" s="81">
        <v>46021</v>
      </c>
      <c r="J3059" s="81">
        <v>46021</v>
      </c>
    </row>
    <row r="3060" spans="3:10" ht="15" hidden="1" customHeight="1">
      <c r="C3060" s="337"/>
      <c r="H3060" s="81">
        <v>46022</v>
      </c>
      <c r="J3060" s="81">
        <v>46022</v>
      </c>
    </row>
    <row r="3061" spans="3:10" ht="15" hidden="1" customHeight="1">
      <c r="C3061" s="337"/>
      <c r="H3061" s="81"/>
    </row>
    <row r="3062" spans="3:10" ht="15" hidden="1" customHeight="1">
      <c r="C3062" s="337"/>
    </row>
    <row r="3063" spans="3:10" ht="15" hidden="1" customHeight="1">
      <c r="C3063" s="337"/>
    </row>
    <row r="3064" spans="3:10" ht="15" hidden="1" customHeight="1">
      <c r="C3064" s="337"/>
    </row>
    <row r="3065" spans="3:10" ht="15" hidden="1" customHeight="1">
      <c r="C3065" s="337"/>
    </row>
    <row r="3066" spans="3:10" ht="15" hidden="1" customHeight="1">
      <c r="C3066" s="337"/>
    </row>
    <row r="3067" spans="3:10" ht="15" hidden="1" customHeight="1">
      <c r="C3067" s="337"/>
    </row>
    <row r="3068" spans="3:10" ht="15" hidden="1" customHeight="1">
      <c r="C3068" s="337"/>
    </row>
    <row r="3069" spans="3:10" ht="15" hidden="1" customHeight="1">
      <c r="C3069" s="337"/>
    </row>
    <row r="3070" spans="3:10" ht="15" hidden="1" customHeight="1">
      <c r="C3070" s="337"/>
    </row>
    <row r="3071" spans="3:10" ht="15" hidden="1" customHeight="1">
      <c r="C3071" s="337"/>
    </row>
    <row r="3072" spans="3:10" ht="15" hidden="1" customHeight="1">
      <c r="C3072" s="337"/>
    </row>
    <row r="3073" spans="3:3" ht="15" hidden="1" customHeight="1">
      <c r="C3073" s="337"/>
    </row>
    <row r="3074" spans="3:3" ht="15" hidden="1" customHeight="1">
      <c r="C3074" s="337"/>
    </row>
    <row r="3075" spans="3:3" ht="15" hidden="1" customHeight="1">
      <c r="C3075" s="337"/>
    </row>
    <row r="3076" spans="3:3" ht="15" hidden="1" customHeight="1">
      <c r="C3076" s="337"/>
    </row>
    <row r="3077" spans="3:3" ht="15" hidden="1" customHeight="1">
      <c r="C3077" s="337"/>
    </row>
    <row r="3078" spans="3:3" ht="15" hidden="1" customHeight="1">
      <c r="C3078" s="337"/>
    </row>
    <row r="3079" spans="3:3" ht="15" hidden="1" customHeight="1">
      <c r="C3079" s="337"/>
    </row>
    <row r="3080" spans="3:3" ht="15" hidden="1" customHeight="1">
      <c r="C3080" s="337"/>
    </row>
    <row r="3081" spans="3:3" ht="15" hidden="1" customHeight="1">
      <c r="C3081" s="337"/>
    </row>
    <row r="3082" spans="3:3" ht="15" hidden="1" customHeight="1">
      <c r="C3082" s="337"/>
    </row>
    <row r="3083" spans="3:3" ht="15" hidden="1" customHeight="1">
      <c r="C3083" s="337"/>
    </row>
    <row r="3084" spans="3:3" ht="15" hidden="1" customHeight="1">
      <c r="C3084" s="337"/>
    </row>
    <row r="3085" spans="3:3" ht="15" hidden="1" customHeight="1">
      <c r="C3085" s="337"/>
    </row>
    <row r="3086" spans="3:3" ht="15" hidden="1" customHeight="1">
      <c r="C3086" s="337"/>
    </row>
    <row r="3087" spans="3:3" ht="15" hidden="1" customHeight="1">
      <c r="C3087" s="337"/>
    </row>
    <row r="3088" spans="3:3" ht="15" hidden="1" customHeight="1">
      <c r="C3088" s="337"/>
    </row>
    <row r="3089" spans="3:3" ht="15" hidden="1" customHeight="1">
      <c r="C3089" s="337"/>
    </row>
    <row r="3090" spans="3:3" ht="15" hidden="1" customHeight="1">
      <c r="C3090" s="337"/>
    </row>
    <row r="3091" spans="3:3" ht="15" hidden="1" customHeight="1">
      <c r="C3091" s="337"/>
    </row>
    <row r="3092" spans="3:3" ht="15" hidden="1" customHeight="1">
      <c r="C3092" s="337"/>
    </row>
    <row r="3093" spans="3:3" ht="15" hidden="1" customHeight="1">
      <c r="C3093" s="337"/>
    </row>
    <row r="3094" spans="3:3" ht="15" hidden="1" customHeight="1">
      <c r="C3094" s="337"/>
    </row>
    <row r="3095" spans="3:3" ht="15" hidden="1" customHeight="1">
      <c r="C3095" s="337"/>
    </row>
    <row r="3096" spans="3:3" ht="15" hidden="1" customHeight="1">
      <c r="C3096" s="337"/>
    </row>
    <row r="3097" spans="3:3" ht="15" hidden="1" customHeight="1">
      <c r="C3097" s="337"/>
    </row>
    <row r="3098" spans="3:3" ht="15" hidden="1" customHeight="1">
      <c r="C3098" s="337"/>
    </row>
    <row r="3099" spans="3:3" ht="15" hidden="1" customHeight="1">
      <c r="C3099" s="337"/>
    </row>
    <row r="3100" spans="3:3" ht="15" hidden="1" customHeight="1">
      <c r="C3100" s="337"/>
    </row>
    <row r="3101" spans="3:3" ht="15" hidden="1" customHeight="1">
      <c r="C3101" s="337"/>
    </row>
    <row r="3102" spans="3:3" ht="15" hidden="1" customHeight="1">
      <c r="C3102" s="337"/>
    </row>
    <row r="3103" spans="3:3" ht="15" hidden="1" customHeight="1">
      <c r="C3103" s="337"/>
    </row>
    <row r="3104" spans="3:3" ht="15" hidden="1" customHeight="1">
      <c r="C3104" s="337"/>
    </row>
    <row r="3105" spans="3:3" ht="15" hidden="1" customHeight="1">
      <c r="C3105" s="337"/>
    </row>
    <row r="3106" spans="3:3" ht="15" hidden="1" customHeight="1">
      <c r="C3106" s="337"/>
    </row>
    <row r="3107" spans="3:3" ht="15" hidden="1" customHeight="1">
      <c r="C3107" s="337"/>
    </row>
    <row r="3108" spans="3:3" ht="15" hidden="1" customHeight="1">
      <c r="C3108" s="337"/>
    </row>
    <row r="3109" spans="3:3" ht="15" hidden="1" customHeight="1">
      <c r="C3109" s="337"/>
    </row>
    <row r="3110" spans="3:3" ht="15" hidden="1" customHeight="1">
      <c r="C3110" s="337"/>
    </row>
    <row r="3111" spans="3:3" ht="15" hidden="1" customHeight="1">
      <c r="C3111" s="337"/>
    </row>
    <row r="3112" spans="3:3" ht="15" hidden="1" customHeight="1">
      <c r="C3112" s="337"/>
    </row>
    <row r="3113" spans="3:3" ht="15" hidden="1" customHeight="1">
      <c r="C3113" s="337"/>
    </row>
    <row r="3114" spans="3:3" ht="15" hidden="1" customHeight="1">
      <c r="C3114" s="337"/>
    </row>
    <row r="3115" spans="3:3" ht="15" hidden="1" customHeight="1">
      <c r="C3115" s="337"/>
    </row>
    <row r="3116" spans="3:3" ht="15" hidden="1" customHeight="1">
      <c r="C3116" s="337"/>
    </row>
    <row r="3117" spans="3:3" ht="15" hidden="1" customHeight="1">
      <c r="C3117" s="337"/>
    </row>
    <row r="3118" spans="3:3" ht="15" hidden="1" customHeight="1">
      <c r="C3118" s="337"/>
    </row>
    <row r="3119" spans="3:3" ht="15" hidden="1" customHeight="1">
      <c r="C3119" s="337"/>
    </row>
    <row r="3120" spans="3:3" ht="15" hidden="1" customHeight="1">
      <c r="C3120" s="337"/>
    </row>
    <row r="3121" spans="3:3" ht="15" hidden="1" customHeight="1">
      <c r="C3121" s="337"/>
    </row>
    <row r="3122" spans="3:3" ht="15" hidden="1" customHeight="1">
      <c r="C3122" s="337"/>
    </row>
    <row r="3123" spans="3:3" ht="15" hidden="1" customHeight="1">
      <c r="C3123" s="337"/>
    </row>
    <row r="3124" spans="3:3" ht="15" hidden="1" customHeight="1">
      <c r="C3124" s="337"/>
    </row>
    <row r="3125" spans="3:3" ht="15" hidden="1" customHeight="1">
      <c r="C3125" s="337"/>
    </row>
    <row r="3126" spans="3:3" ht="15" hidden="1" customHeight="1">
      <c r="C3126" s="337"/>
    </row>
    <row r="3127" spans="3:3" ht="15" hidden="1" customHeight="1">
      <c r="C3127" s="337"/>
    </row>
    <row r="3128" spans="3:3" ht="15" hidden="1" customHeight="1">
      <c r="C3128" s="337"/>
    </row>
    <row r="3129" spans="3:3" ht="15" hidden="1" customHeight="1">
      <c r="C3129" s="337"/>
    </row>
    <row r="3130" spans="3:3" ht="15" hidden="1" customHeight="1">
      <c r="C3130" s="337"/>
    </row>
    <row r="3131" spans="3:3" ht="15" hidden="1" customHeight="1">
      <c r="C3131" s="337"/>
    </row>
    <row r="3132" spans="3:3" ht="15" hidden="1" customHeight="1">
      <c r="C3132" s="337"/>
    </row>
    <row r="3133" spans="3:3" ht="15" hidden="1" customHeight="1">
      <c r="C3133" s="337"/>
    </row>
    <row r="3134" spans="3:3" ht="15" hidden="1" customHeight="1">
      <c r="C3134" s="337"/>
    </row>
    <row r="3135" spans="3:3" ht="15" hidden="1" customHeight="1">
      <c r="C3135" s="337"/>
    </row>
    <row r="3136" spans="3:3" ht="15" hidden="1" customHeight="1">
      <c r="C3136" s="337"/>
    </row>
    <row r="3137" spans="3:3" ht="15" hidden="1" customHeight="1">
      <c r="C3137" s="337"/>
    </row>
    <row r="3138" spans="3:3" ht="15" hidden="1" customHeight="1">
      <c r="C3138" s="337"/>
    </row>
    <row r="3139" spans="3:3" ht="15" hidden="1" customHeight="1">
      <c r="C3139" s="337"/>
    </row>
    <row r="3140" spans="3:3" ht="15" hidden="1" customHeight="1">
      <c r="C3140" s="337"/>
    </row>
    <row r="3141" spans="3:3" ht="15" hidden="1" customHeight="1">
      <c r="C3141" s="337"/>
    </row>
    <row r="3142" spans="3:3" ht="15" hidden="1" customHeight="1">
      <c r="C3142" s="337"/>
    </row>
    <row r="3143" spans="3:3" ht="15" hidden="1" customHeight="1">
      <c r="C3143" s="337"/>
    </row>
    <row r="3144" spans="3:3" ht="15" hidden="1" customHeight="1">
      <c r="C3144" s="337"/>
    </row>
    <row r="3145" spans="3:3" ht="15" hidden="1" customHeight="1">
      <c r="C3145" s="337"/>
    </row>
    <row r="3146" spans="3:3" ht="15" hidden="1" customHeight="1">
      <c r="C3146" s="337"/>
    </row>
    <row r="3147" spans="3:3" ht="15" hidden="1" customHeight="1">
      <c r="C3147" s="337"/>
    </row>
    <row r="3148" spans="3:3" ht="15" hidden="1" customHeight="1">
      <c r="C3148" s="337"/>
    </row>
    <row r="3149" spans="3:3" ht="15" hidden="1" customHeight="1">
      <c r="C3149" s="337"/>
    </row>
    <row r="3150" spans="3:3" ht="15" hidden="1" customHeight="1">
      <c r="C3150" s="337"/>
    </row>
    <row r="3151" spans="3:3" ht="15" hidden="1" customHeight="1">
      <c r="C3151" s="337"/>
    </row>
    <row r="3152" spans="3:3" ht="15" hidden="1" customHeight="1">
      <c r="C3152" s="337"/>
    </row>
    <row r="3153" spans="3:3" ht="15" hidden="1" customHeight="1">
      <c r="C3153" s="337"/>
    </row>
    <row r="3154" spans="3:3" ht="15" hidden="1" customHeight="1">
      <c r="C3154" s="337"/>
    </row>
    <row r="3155" spans="3:3" ht="15" hidden="1" customHeight="1">
      <c r="C3155" s="337"/>
    </row>
    <row r="3156" spans="3:3" ht="15" hidden="1" customHeight="1">
      <c r="C3156" s="337"/>
    </row>
    <row r="3157" spans="3:3" ht="15" hidden="1" customHeight="1">
      <c r="C3157" s="337"/>
    </row>
    <row r="3158" spans="3:3" ht="15" hidden="1" customHeight="1">
      <c r="C3158" s="337"/>
    </row>
    <row r="3159" spans="3:3" ht="15" hidden="1" customHeight="1">
      <c r="C3159" s="337"/>
    </row>
    <row r="3160" spans="3:3" ht="15" hidden="1" customHeight="1">
      <c r="C3160" s="337"/>
    </row>
    <row r="3161" spans="3:3" ht="15" hidden="1" customHeight="1">
      <c r="C3161" s="337"/>
    </row>
    <row r="3162" spans="3:3" ht="15" hidden="1" customHeight="1">
      <c r="C3162" s="337"/>
    </row>
    <row r="3163" spans="3:3" ht="15" hidden="1" customHeight="1">
      <c r="C3163" s="337"/>
    </row>
    <row r="3164" spans="3:3" ht="15" hidden="1" customHeight="1">
      <c r="C3164" s="337"/>
    </row>
    <row r="3165" spans="3:3" ht="15" hidden="1" customHeight="1">
      <c r="C3165" s="337"/>
    </row>
    <row r="3166" spans="3:3" ht="15" hidden="1" customHeight="1">
      <c r="C3166" s="337"/>
    </row>
    <row r="3167" spans="3:3" ht="15" hidden="1" customHeight="1">
      <c r="C3167" s="337"/>
    </row>
    <row r="3168" spans="3:3" ht="15" hidden="1" customHeight="1">
      <c r="C3168" s="337"/>
    </row>
    <row r="3169" spans="3:3" ht="15" hidden="1" customHeight="1">
      <c r="C3169" s="337"/>
    </row>
    <row r="3170" spans="3:3" ht="15" hidden="1" customHeight="1">
      <c r="C3170" s="337"/>
    </row>
    <row r="3171" spans="3:3" ht="15" hidden="1" customHeight="1">
      <c r="C3171" s="337"/>
    </row>
    <row r="3172" spans="3:3" ht="15" hidden="1" customHeight="1">
      <c r="C3172" s="337"/>
    </row>
    <row r="3173" spans="3:3" ht="15" hidden="1" customHeight="1">
      <c r="C3173" s="337"/>
    </row>
    <row r="3174" spans="3:3" ht="15" hidden="1" customHeight="1">
      <c r="C3174" s="337"/>
    </row>
    <row r="3175" spans="3:3" ht="15" hidden="1" customHeight="1">
      <c r="C3175" s="337"/>
    </row>
    <row r="3176" spans="3:3" ht="15" hidden="1" customHeight="1">
      <c r="C3176" s="337"/>
    </row>
    <row r="3177" spans="3:3" ht="15" hidden="1" customHeight="1">
      <c r="C3177" s="337"/>
    </row>
    <row r="3178" spans="3:3" ht="15" hidden="1" customHeight="1">
      <c r="C3178" s="337"/>
    </row>
    <row r="3179" spans="3:3" ht="15" hidden="1" customHeight="1">
      <c r="C3179" s="337"/>
    </row>
    <row r="3180" spans="3:3" ht="15" hidden="1" customHeight="1">
      <c r="C3180" s="337"/>
    </row>
    <row r="3181" spans="3:3" ht="15" hidden="1" customHeight="1">
      <c r="C3181" s="337"/>
    </row>
    <row r="3182" spans="3:3" ht="15" hidden="1" customHeight="1">
      <c r="C3182" s="337"/>
    </row>
    <row r="3183" spans="3:3" ht="15" hidden="1" customHeight="1">
      <c r="C3183" s="337"/>
    </row>
    <row r="3184" spans="3:3" ht="15" hidden="1" customHeight="1">
      <c r="C3184" s="337"/>
    </row>
    <row r="3185" spans="3:3" ht="15" hidden="1" customHeight="1">
      <c r="C3185" s="337"/>
    </row>
    <row r="3186" spans="3:3" ht="15" hidden="1" customHeight="1">
      <c r="C3186" s="337"/>
    </row>
    <row r="3187" spans="3:3" ht="15" hidden="1" customHeight="1">
      <c r="C3187" s="337"/>
    </row>
    <row r="3188" spans="3:3" ht="15" hidden="1" customHeight="1">
      <c r="C3188" s="337"/>
    </row>
    <row r="3189" spans="3:3" ht="15" hidden="1" customHeight="1">
      <c r="C3189" s="337"/>
    </row>
    <row r="3190" spans="3:3" ht="15" hidden="1" customHeight="1">
      <c r="C3190" s="337"/>
    </row>
    <row r="3191" spans="3:3" ht="15" hidden="1" customHeight="1">
      <c r="C3191" s="337"/>
    </row>
    <row r="3192" spans="3:3" ht="15" hidden="1" customHeight="1">
      <c r="C3192" s="337"/>
    </row>
    <row r="3193" spans="3:3" ht="15" hidden="1" customHeight="1">
      <c r="C3193" s="337"/>
    </row>
    <row r="3194" spans="3:3" ht="15" hidden="1" customHeight="1">
      <c r="C3194" s="337"/>
    </row>
    <row r="3195" spans="3:3" ht="15" hidden="1" customHeight="1">
      <c r="C3195" s="337"/>
    </row>
    <row r="3196" spans="3:3" ht="15" hidden="1" customHeight="1">
      <c r="C3196" s="337"/>
    </row>
    <row r="3197" spans="3:3" ht="15" hidden="1" customHeight="1">
      <c r="C3197" s="337"/>
    </row>
    <row r="3198" spans="3:3" ht="15" hidden="1" customHeight="1">
      <c r="C3198" s="337"/>
    </row>
    <row r="3199" spans="3:3" ht="15" hidden="1" customHeight="1">
      <c r="C3199" s="337"/>
    </row>
    <row r="3200" spans="3:3" ht="15" hidden="1" customHeight="1">
      <c r="C3200" s="337"/>
    </row>
    <row r="3201" spans="3:3" ht="15" hidden="1" customHeight="1">
      <c r="C3201" s="337"/>
    </row>
    <row r="3202" spans="3:3" ht="15" hidden="1" customHeight="1">
      <c r="C3202" s="337"/>
    </row>
    <row r="3203" spans="3:3" ht="15" hidden="1" customHeight="1">
      <c r="C3203" s="337"/>
    </row>
    <row r="3204" spans="3:3" ht="15" hidden="1" customHeight="1">
      <c r="C3204" s="337"/>
    </row>
    <row r="3205" spans="3:3" ht="15" hidden="1" customHeight="1">
      <c r="C3205" s="337"/>
    </row>
    <row r="3206" spans="3:3" ht="15" hidden="1" customHeight="1">
      <c r="C3206" s="337"/>
    </row>
    <row r="3207" spans="3:3" ht="15" hidden="1" customHeight="1">
      <c r="C3207" s="337"/>
    </row>
    <row r="3208" spans="3:3" ht="15" hidden="1" customHeight="1">
      <c r="C3208" s="337"/>
    </row>
    <row r="3209" spans="3:3" ht="15" hidden="1" customHeight="1">
      <c r="C3209" s="337"/>
    </row>
    <row r="3210" spans="3:3" ht="15" hidden="1" customHeight="1">
      <c r="C3210" s="337"/>
    </row>
    <row r="3211" spans="3:3" ht="15" hidden="1" customHeight="1">
      <c r="C3211" s="337"/>
    </row>
    <row r="3212" spans="3:3" ht="15" hidden="1" customHeight="1">
      <c r="C3212" s="337"/>
    </row>
    <row r="3213" spans="3:3" ht="15" hidden="1" customHeight="1">
      <c r="C3213" s="337"/>
    </row>
    <row r="3214" spans="3:3" ht="15" hidden="1" customHeight="1">
      <c r="C3214" s="337"/>
    </row>
    <row r="3215" spans="3:3" ht="15" hidden="1" customHeight="1">
      <c r="C3215" s="337"/>
    </row>
    <row r="3216" spans="3:3" ht="15" hidden="1" customHeight="1">
      <c r="C3216" s="337"/>
    </row>
    <row r="3217" spans="3:3" ht="15" hidden="1" customHeight="1">
      <c r="C3217" s="337"/>
    </row>
    <row r="3218" spans="3:3" ht="15" hidden="1" customHeight="1">
      <c r="C3218" s="337"/>
    </row>
    <row r="3219" spans="3:3" ht="15" hidden="1" customHeight="1">
      <c r="C3219" s="337"/>
    </row>
    <row r="3220" spans="3:3" ht="15" hidden="1" customHeight="1">
      <c r="C3220" s="337"/>
    </row>
    <row r="3221" spans="3:3" ht="15" hidden="1" customHeight="1">
      <c r="C3221" s="337"/>
    </row>
    <row r="3222" spans="3:3" ht="15" hidden="1" customHeight="1">
      <c r="C3222" s="337"/>
    </row>
    <row r="3223" spans="3:3" ht="15" hidden="1" customHeight="1">
      <c r="C3223" s="337"/>
    </row>
    <row r="3224" spans="3:3" ht="15" hidden="1" customHeight="1">
      <c r="C3224" s="337"/>
    </row>
    <row r="3225" spans="3:3" ht="15" hidden="1" customHeight="1">
      <c r="C3225" s="337"/>
    </row>
    <row r="3226" spans="3:3" ht="15" hidden="1" customHeight="1">
      <c r="C3226" s="337"/>
    </row>
    <row r="3227" spans="3:3" ht="15" hidden="1" customHeight="1">
      <c r="C3227" s="337"/>
    </row>
    <row r="3228" spans="3:3" ht="15" hidden="1" customHeight="1">
      <c r="C3228" s="337"/>
    </row>
    <row r="3229" spans="3:3" ht="15" hidden="1" customHeight="1">
      <c r="C3229" s="337"/>
    </row>
    <row r="3230" spans="3:3" ht="15" hidden="1" customHeight="1">
      <c r="C3230" s="337"/>
    </row>
    <row r="3231" spans="3:3" ht="15" hidden="1" customHeight="1">
      <c r="C3231" s="337"/>
    </row>
    <row r="3232" spans="3:3" ht="15" hidden="1" customHeight="1">
      <c r="C3232" s="337"/>
    </row>
    <row r="3233" spans="3:3" ht="15" hidden="1" customHeight="1">
      <c r="C3233" s="337"/>
    </row>
    <row r="3234" spans="3:3" ht="15" hidden="1" customHeight="1">
      <c r="C3234" s="337"/>
    </row>
    <row r="3235" spans="3:3" ht="15" hidden="1" customHeight="1">
      <c r="C3235" s="337"/>
    </row>
    <row r="3236" spans="3:3" ht="15" hidden="1" customHeight="1">
      <c r="C3236" s="337"/>
    </row>
    <row r="3237" spans="3:3" ht="15" hidden="1" customHeight="1">
      <c r="C3237" s="337"/>
    </row>
    <row r="3238" spans="3:3" ht="15" hidden="1" customHeight="1">
      <c r="C3238" s="337"/>
    </row>
    <row r="3239" spans="3:3" ht="15" hidden="1" customHeight="1">
      <c r="C3239" s="337"/>
    </row>
    <row r="3240" spans="3:3" ht="15" hidden="1" customHeight="1">
      <c r="C3240" s="337"/>
    </row>
    <row r="3241" spans="3:3" ht="15" hidden="1" customHeight="1">
      <c r="C3241" s="337"/>
    </row>
    <row r="3242" spans="3:3" ht="15" hidden="1" customHeight="1">
      <c r="C3242" s="337"/>
    </row>
    <row r="3243" spans="3:3" ht="15" hidden="1" customHeight="1">
      <c r="C3243" s="337"/>
    </row>
    <row r="3244" spans="3:3" ht="15" hidden="1" customHeight="1">
      <c r="C3244" s="337"/>
    </row>
    <row r="3245" spans="3:3" ht="15" hidden="1" customHeight="1">
      <c r="C3245" s="337"/>
    </row>
    <row r="3246" spans="3:3" ht="15" hidden="1" customHeight="1">
      <c r="C3246" s="337"/>
    </row>
    <row r="3247" spans="3:3" ht="15" hidden="1" customHeight="1">
      <c r="C3247" s="337"/>
    </row>
    <row r="3248" spans="3:3" ht="15" hidden="1" customHeight="1">
      <c r="C3248" s="337"/>
    </row>
    <row r="3249" spans="3:3" ht="15" hidden="1" customHeight="1">
      <c r="C3249" s="337"/>
    </row>
    <row r="3250" spans="3:3" ht="15" hidden="1" customHeight="1">
      <c r="C3250" s="337"/>
    </row>
    <row r="3251" spans="3:3" ht="15" hidden="1" customHeight="1">
      <c r="C3251" s="337"/>
    </row>
    <row r="3252" spans="3:3" ht="15" hidden="1" customHeight="1">
      <c r="C3252" s="337"/>
    </row>
    <row r="3253" spans="3:3" ht="15" hidden="1" customHeight="1">
      <c r="C3253" s="337"/>
    </row>
    <row r="3254" spans="3:3" ht="15" hidden="1" customHeight="1">
      <c r="C3254" s="337"/>
    </row>
    <row r="3255" spans="3:3" ht="15" hidden="1" customHeight="1">
      <c r="C3255" s="337"/>
    </row>
    <row r="3256" spans="3:3" ht="15" hidden="1" customHeight="1">
      <c r="C3256" s="337"/>
    </row>
    <row r="3257" spans="3:3" ht="15" hidden="1" customHeight="1">
      <c r="C3257" s="337"/>
    </row>
    <row r="3258" spans="3:3" ht="15" hidden="1" customHeight="1">
      <c r="C3258" s="337"/>
    </row>
    <row r="3259" spans="3:3" ht="15" hidden="1" customHeight="1">
      <c r="C3259" s="337"/>
    </row>
    <row r="3260" spans="3:3" ht="15" hidden="1" customHeight="1">
      <c r="C3260" s="337"/>
    </row>
    <row r="3261" spans="3:3" ht="15" hidden="1" customHeight="1">
      <c r="C3261" s="337"/>
    </row>
    <row r="3262" spans="3:3" ht="15" hidden="1" customHeight="1">
      <c r="C3262" s="337"/>
    </row>
    <row r="3263" spans="3:3" ht="15" hidden="1" customHeight="1">
      <c r="C3263" s="337"/>
    </row>
    <row r="3264" spans="3:3" ht="15" hidden="1" customHeight="1">
      <c r="C3264" s="337"/>
    </row>
    <row r="3265" spans="3:3" ht="15" hidden="1" customHeight="1">
      <c r="C3265" s="337"/>
    </row>
    <row r="3266" spans="3:3" ht="15" hidden="1" customHeight="1">
      <c r="C3266" s="337"/>
    </row>
    <row r="3267" spans="3:3" ht="15" hidden="1" customHeight="1">
      <c r="C3267" s="337"/>
    </row>
    <row r="3268" spans="3:3" ht="15" hidden="1" customHeight="1">
      <c r="C3268" s="337"/>
    </row>
    <row r="3269" spans="3:3" ht="15" hidden="1" customHeight="1">
      <c r="C3269" s="337"/>
    </row>
    <row r="3270" spans="3:3" ht="15" hidden="1" customHeight="1">
      <c r="C3270" s="337"/>
    </row>
    <row r="3271" spans="3:3" ht="15" hidden="1" customHeight="1">
      <c r="C3271" s="337"/>
    </row>
    <row r="3272" spans="3:3" ht="15" hidden="1" customHeight="1">
      <c r="C3272" s="337"/>
    </row>
    <row r="3273" spans="3:3" ht="15" hidden="1" customHeight="1">
      <c r="C3273" s="337"/>
    </row>
    <row r="3274" spans="3:3" ht="15" hidden="1" customHeight="1">
      <c r="C3274" s="337"/>
    </row>
    <row r="3275" spans="3:3" ht="15" hidden="1" customHeight="1">
      <c r="C3275" s="337"/>
    </row>
    <row r="3276" spans="3:3" ht="15" hidden="1" customHeight="1">
      <c r="C3276" s="337"/>
    </row>
    <row r="3277" spans="3:3" ht="15" hidden="1" customHeight="1">
      <c r="C3277" s="337"/>
    </row>
    <row r="3278" spans="3:3" ht="15" hidden="1" customHeight="1">
      <c r="C3278" s="337"/>
    </row>
    <row r="3279" spans="3:3" ht="15" hidden="1" customHeight="1">
      <c r="C3279" s="337"/>
    </row>
    <row r="3280" spans="3:3" ht="15" hidden="1" customHeight="1">
      <c r="C3280" s="337"/>
    </row>
    <row r="3281" spans="3:3" ht="15" hidden="1" customHeight="1">
      <c r="C3281" s="337"/>
    </row>
    <row r="3282" spans="3:3" ht="15" hidden="1" customHeight="1">
      <c r="C3282" s="337"/>
    </row>
    <row r="3283" spans="3:3" ht="15" hidden="1" customHeight="1">
      <c r="C3283" s="337"/>
    </row>
    <row r="3284" spans="3:3" ht="15" hidden="1" customHeight="1">
      <c r="C3284" s="337"/>
    </row>
    <row r="3285" spans="3:3" ht="15" hidden="1" customHeight="1">
      <c r="C3285" s="337"/>
    </row>
    <row r="3286" spans="3:3" ht="15" hidden="1" customHeight="1">
      <c r="C3286" s="337"/>
    </row>
    <row r="3287" spans="3:3" ht="15" hidden="1" customHeight="1">
      <c r="C3287" s="337"/>
    </row>
    <row r="3288" spans="3:3" ht="15" hidden="1" customHeight="1">
      <c r="C3288" s="337"/>
    </row>
    <row r="3289" spans="3:3" ht="15" hidden="1" customHeight="1">
      <c r="C3289" s="337"/>
    </row>
    <row r="3290" spans="3:3" ht="15" hidden="1" customHeight="1">
      <c r="C3290" s="337"/>
    </row>
    <row r="3291" spans="3:3" ht="15" hidden="1" customHeight="1">
      <c r="C3291" s="337"/>
    </row>
    <row r="3292" spans="3:3" ht="15" hidden="1" customHeight="1">
      <c r="C3292" s="337"/>
    </row>
    <row r="3293" spans="3:3" ht="15" hidden="1" customHeight="1">
      <c r="C3293" s="337"/>
    </row>
    <row r="3294" spans="3:3" ht="15" hidden="1" customHeight="1">
      <c r="C3294" s="337"/>
    </row>
    <row r="3295" spans="3:3" ht="15" hidden="1" customHeight="1">
      <c r="C3295" s="337"/>
    </row>
    <row r="3296" spans="3:3" ht="15" hidden="1" customHeight="1">
      <c r="C3296" s="337"/>
    </row>
    <row r="3297" spans="3:3" ht="15" hidden="1" customHeight="1">
      <c r="C3297" s="337"/>
    </row>
    <row r="3298" spans="3:3" ht="15" hidden="1" customHeight="1">
      <c r="C3298" s="337"/>
    </row>
    <row r="3299" spans="3:3" ht="15" hidden="1" customHeight="1">
      <c r="C3299" s="337"/>
    </row>
    <row r="3300" spans="3:3" ht="15" hidden="1" customHeight="1">
      <c r="C3300" s="337"/>
    </row>
    <row r="3301" spans="3:3" ht="15" hidden="1" customHeight="1">
      <c r="C3301" s="337"/>
    </row>
    <row r="3302" spans="3:3" ht="15" hidden="1" customHeight="1">
      <c r="C3302" s="337"/>
    </row>
    <row r="3303" spans="3:3" ht="15" hidden="1" customHeight="1">
      <c r="C3303" s="337"/>
    </row>
    <row r="3304" spans="3:3" ht="15" hidden="1" customHeight="1">
      <c r="C3304" s="337"/>
    </row>
    <row r="3305" spans="3:3" ht="15" hidden="1" customHeight="1">
      <c r="C3305" s="337"/>
    </row>
    <row r="3306" spans="3:3" ht="15" hidden="1" customHeight="1">
      <c r="C3306" s="337"/>
    </row>
    <row r="3307" spans="3:3" ht="15" hidden="1" customHeight="1">
      <c r="C3307" s="337"/>
    </row>
    <row r="3308" spans="3:3" ht="15" hidden="1" customHeight="1">
      <c r="C3308" s="337"/>
    </row>
    <row r="3309" spans="3:3" ht="15" hidden="1" customHeight="1">
      <c r="C3309" s="337"/>
    </row>
    <row r="3310" spans="3:3" ht="15" hidden="1" customHeight="1">
      <c r="C3310" s="337"/>
    </row>
    <row r="3311" spans="3:3" ht="15" hidden="1" customHeight="1">
      <c r="C3311" s="337"/>
    </row>
    <row r="3312" spans="3:3" ht="15" hidden="1" customHeight="1">
      <c r="C3312" s="337"/>
    </row>
    <row r="3313" spans="3:3" ht="15" hidden="1" customHeight="1">
      <c r="C3313" s="337"/>
    </row>
    <row r="3314" spans="3:3" ht="15" hidden="1" customHeight="1">
      <c r="C3314" s="337"/>
    </row>
    <row r="3315" spans="3:3" ht="15" hidden="1" customHeight="1">
      <c r="C3315" s="337"/>
    </row>
    <row r="3316" spans="3:3" ht="15" hidden="1" customHeight="1">
      <c r="C3316" s="337"/>
    </row>
    <row r="3317" spans="3:3" ht="15" hidden="1" customHeight="1">
      <c r="C3317" s="337"/>
    </row>
    <row r="3318" spans="3:3" ht="15" hidden="1" customHeight="1">
      <c r="C3318" s="337"/>
    </row>
    <row r="3319" spans="3:3" ht="15" hidden="1" customHeight="1">
      <c r="C3319" s="337"/>
    </row>
    <row r="3320" spans="3:3" ht="15" hidden="1" customHeight="1">
      <c r="C3320" s="337"/>
    </row>
    <row r="3321" spans="3:3" ht="15" hidden="1" customHeight="1">
      <c r="C3321" s="337"/>
    </row>
    <row r="3322" spans="3:3" ht="15" hidden="1" customHeight="1">
      <c r="C3322" s="337"/>
    </row>
    <row r="3323" spans="3:3" ht="15" hidden="1" customHeight="1">
      <c r="C3323" s="337"/>
    </row>
    <row r="3324" spans="3:3" ht="15" hidden="1" customHeight="1">
      <c r="C3324" s="337"/>
    </row>
    <row r="3325" spans="3:3" ht="15" hidden="1" customHeight="1">
      <c r="C3325" s="337"/>
    </row>
    <row r="3326" spans="3:3" ht="15" hidden="1" customHeight="1">
      <c r="C3326" s="337"/>
    </row>
    <row r="3327" spans="3:3" ht="15" hidden="1" customHeight="1">
      <c r="C3327" s="337"/>
    </row>
    <row r="3328" spans="3:3" ht="15" hidden="1" customHeight="1">
      <c r="C3328" s="337"/>
    </row>
    <row r="3329" spans="3:3" ht="15" hidden="1" customHeight="1">
      <c r="C3329" s="337"/>
    </row>
    <row r="3330" spans="3:3" ht="15" hidden="1" customHeight="1">
      <c r="C3330" s="337"/>
    </row>
    <row r="3331" spans="3:3" ht="15" hidden="1" customHeight="1">
      <c r="C3331" s="337"/>
    </row>
    <row r="3332" spans="3:3" ht="15" hidden="1" customHeight="1">
      <c r="C3332" s="337"/>
    </row>
    <row r="3333" spans="3:3" ht="15" hidden="1" customHeight="1">
      <c r="C3333" s="337"/>
    </row>
    <row r="3334" spans="3:3" ht="15" hidden="1" customHeight="1">
      <c r="C3334" s="337"/>
    </row>
    <row r="3335" spans="3:3" ht="15" hidden="1" customHeight="1">
      <c r="C3335" s="337"/>
    </row>
    <row r="3336" spans="3:3" ht="15" hidden="1" customHeight="1">
      <c r="C3336" s="337"/>
    </row>
    <row r="3337" spans="3:3" ht="15" hidden="1" customHeight="1">
      <c r="C3337" s="337"/>
    </row>
    <row r="3338" spans="3:3" ht="15" hidden="1" customHeight="1">
      <c r="C3338" s="337"/>
    </row>
    <row r="3339" spans="3:3" ht="15" hidden="1" customHeight="1">
      <c r="C3339" s="337"/>
    </row>
    <row r="3340" spans="3:3" ht="15" hidden="1" customHeight="1">
      <c r="C3340" s="337"/>
    </row>
    <row r="3341" spans="3:3" ht="15" hidden="1" customHeight="1">
      <c r="C3341" s="337"/>
    </row>
    <row r="3342" spans="3:3" ht="15" hidden="1" customHeight="1">
      <c r="C3342" s="337"/>
    </row>
    <row r="3343" spans="3:3" ht="15" hidden="1" customHeight="1">
      <c r="C3343" s="337"/>
    </row>
    <row r="3344" spans="3:3" ht="15" hidden="1" customHeight="1">
      <c r="C3344" s="337"/>
    </row>
    <row r="3345" spans="3:3" ht="15" hidden="1" customHeight="1">
      <c r="C3345" s="337"/>
    </row>
    <row r="3346" spans="3:3" ht="15" hidden="1" customHeight="1">
      <c r="C3346" s="337"/>
    </row>
    <row r="3347" spans="3:3" ht="15" hidden="1" customHeight="1">
      <c r="C3347" s="337"/>
    </row>
    <row r="3348" spans="3:3" ht="15" hidden="1" customHeight="1">
      <c r="C3348" s="337"/>
    </row>
    <row r="3349" spans="3:3" ht="15" hidden="1" customHeight="1">
      <c r="C3349" s="337"/>
    </row>
    <row r="3350" spans="3:3" ht="15" hidden="1" customHeight="1">
      <c r="C3350" s="337"/>
    </row>
    <row r="3351" spans="3:3" ht="15" hidden="1" customHeight="1">
      <c r="C3351" s="337"/>
    </row>
    <row r="3352" spans="3:3" ht="15" hidden="1" customHeight="1">
      <c r="C3352" s="337"/>
    </row>
    <row r="3353" spans="3:3" ht="15" hidden="1" customHeight="1">
      <c r="C3353" s="337"/>
    </row>
    <row r="3354" spans="3:3" ht="15" hidden="1" customHeight="1">
      <c r="C3354" s="337"/>
    </row>
    <row r="3355" spans="3:3" ht="15" hidden="1" customHeight="1">
      <c r="C3355" s="337"/>
    </row>
    <row r="3356" spans="3:3" ht="15" hidden="1" customHeight="1">
      <c r="C3356" s="337"/>
    </row>
    <row r="3357" spans="3:3" ht="15" hidden="1" customHeight="1">
      <c r="C3357" s="337"/>
    </row>
    <row r="3358" spans="3:3" ht="15" hidden="1" customHeight="1">
      <c r="C3358" s="337"/>
    </row>
    <row r="3359" spans="3:3" ht="15" hidden="1" customHeight="1">
      <c r="C3359" s="337"/>
    </row>
    <row r="3360" spans="3:3" ht="15" hidden="1" customHeight="1">
      <c r="C3360" s="337"/>
    </row>
    <row r="3361" spans="3:3" ht="15" hidden="1" customHeight="1">
      <c r="C3361" s="337"/>
    </row>
    <row r="3362" spans="3:3" ht="15" hidden="1" customHeight="1">
      <c r="C3362" s="337"/>
    </row>
    <row r="3363" spans="3:3" ht="15" hidden="1" customHeight="1">
      <c r="C3363" s="337"/>
    </row>
    <row r="3364" spans="3:3" ht="15" hidden="1" customHeight="1">
      <c r="C3364" s="337"/>
    </row>
    <row r="3365" spans="3:3" ht="15" hidden="1" customHeight="1">
      <c r="C3365" s="337"/>
    </row>
    <row r="3366" spans="3:3" ht="15" hidden="1" customHeight="1">
      <c r="C3366" s="337"/>
    </row>
    <row r="3367" spans="3:3" ht="15" hidden="1" customHeight="1">
      <c r="C3367" s="337"/>
    </row>
    <row r="3368" spans="3:3" ht="15" hidden="1" customHeight="1">
      <c r="C3368" s="337"/>
    </row>
    <row r="3369" spans="3:3" ht="15" hidden="1" customHeight="1">
      <c r="C3369" s="337"/>
    </row>
    <row r="3370" spans="3:3" ht="15" hidden="1" customHeight="1">
      <c r="C3370" s="337"/>
    </row>
    <row r="3371" spans="3:3" ht="15" hidden="1" customHeight="1">
      <c r="C3371" s="337"/>
    </row>
    <row r="3372" spans="3:3" ht="15" hidden="1" customHeight="1">
      <c r="C3372" s="337"/>
    </row>
    <row r="3373" spans="3:3" ht="15" hidden="1" customHeight="1">
      <c r="C3373" s="337"/>
    </row>
    <row r="3374" spans="3:3" ht="15" hidden="1" customHeight="1">
      <c r="C3374" s="337"/>
    </row>
    <row r="3375" spans="3:3" ht="15" hidden="1" customHeight="1">
      <c r="C3375" s="337"/>
    </row>
    <row r="3376" spans="3:3" ht="15" hidden="1" customHeight="1">
      <c r="C3376" s="337"/>
    </row>
    <row r="3377" spans="3:3" ht="15" hidden="1" customHeight="1">
      <c r="C3377" s="337"/>
    </row>
    <row r="3378" spans="3:3" ht="15" hidden="1" customHeight="1">
      <c r="C3378" s="337"/>
    </row>
    <row r="3379" spans="3:3" ht="15" hidden="1" customHeight="1">
      <c r="C3379" s="337"/>
    </row>
    <row r="3380" spans="3:3" ht="15" hidden="1" customHeight="1">
      <c r="C3380" s="337"/>
    </row>
    <row r="3381" spans="3:3" ht="15" hidden="1" customHeight="1">
      <c r="C3381" s="337"/>
    </row>
    <row r="3382" spans="3:3" ht="15" hidden="1" customHeight="1">
      <c r="C3382" s="337"/>
    </row>
    <row r="3383" spans="3:3" ht="15" hidden="1" customHeight="1">
      <c r="C3383" s="337"/>
    </row>
    <row r="3384" spans="3:3" ht="15" hidden="1" customHeight="1">
      <c r="C3384" s="337"/>
    </row>
    <row r="3385" spans="3:3" ht="15" hidden="1" customHeight="1">
      <c r="C3385" s="337"/>
    </row>
    <row r="3386" spans="3:3" ht="15" hidden="1" customHeight="1">
      <c r="C3386" s="337"/>
    </row>
    <row r="3387" spans="3:3" ht="15" hidden="1" customHeight="1">
      <c r="C3387" s="337"/>
    </row>
    <row r="3388" spans="3:3" ht="15" hidden="1" customHeight="1">
      <c r="C3388" s="337"/>
    </row>
    <row r="3389" spans="3:3" ht="15" hidden="1" customHeight="1">
      <c r="C3389" s="337"/>
    </row>
    <row r="3390" spans="3:3" ht="15" hidden="1" customHeight="1">
      <c r="C3390" s="337"/>
    </row>
    <row r="3391" spans="3:3" ht="15" hidden="1" customHeight="1">
      <c r="C3391" s="337"/>
    </row>
    <row r="3392" spans="3:3" ht="15" hidden="1" customHeight="1">
      <c r="C3392" s="337"/>
    </row>
    <row r="3393" spans="3:3" ht="15" hidden="1" customHeight="1">
      <c r="C3393" s="337"/>
    </row>
    <row r="3394" spans="3:3" ht="15" hidden="1" customHeight="1">
      <c r="C3394" s="337"/>
    </row>
    <row r="3395" spans="3:3" ht="15" hidden="1" customHeight="1">
      <c r="C3395" s="337"/>
    </row>
    <row r="3396" spans="3:3" ht="15" hidden="1" customHeight="1">
      <c r="C3396" s="337"/>
    </row>
    <row r="3397" spans="3:3" ht="15" hidden="1" customHeight="1">
      <c r="C3397" s="337"/>
    </row>
    <row r="3398" spans="3:3" ht="15" hidden="1" customHeight="1">
      <c r="C3398" s="337"/>
    </row>
    <row r="3399" spans="3:3" ht="15" hidden="1" customHeight="1">
      <c r="C3399" s="337"/>
    </row>
    <row r="3400" spans="3:3" ht="15" hidden="1" customHeight="1">
      <c r="C3400" s="337"/>
    </row>
    <row r="3401" spans="3:3" ht="15" hidden="1" customHeight="1">
      <c r="C3401" s="337"/>
    </row>
    <row r="3402" spans="3:3" ht="15" hidden="1" customHeight="1">
      <c r="C3402" s="337"/>
    </row>
    <row r="3403" spans="3:3" ht="15" hidden="1" customHeight="1">
      <c r="C3403" s="337"/>
    </row>
    <row r="3404" spans="3:3" ht="15" hidden="1" customHeight="1">
      <c r="C3404" s="337"/>
    </row>
    <row r="3405" spans="3:3" ht="15" hidden="1" customHeight="1">
      <c r="C3405" s="337"/>
    </row>
    <row r="3406" spans="3:3" ht="15" hidden="1" customHeight="1">
      <c r="C3406" s="337"/>
    </row>
    <row r="3407" spans="3:3" ht="15" hidden="1" customHeight="1">
      <c r="C3407" s="337"/>
    </row>
    <row r="3408" spans="3:3" ht="15" hidden="1" customHeight="1">
      <c r="C3408" s="337"/>
    </row>
    <row r="3409" spans="3:3" ht="15" hidden="1" customHeight="1">
      <c r="C3409" s="337"/>
    </row>
    <row r="3410" spans="3:3" ht="15" hidden="1" customHeight="1">
      <c r="C3410" s="337"/>
    </row>
    <row r="3411" spans="3:3" ht="15" hidden="1" customHeight="1">
      <c r="C3411" s="337"/>
    </row>
    <row r="3412" spans="3:3" ht="15" hidden="1" customHeight="1">
      <c r="C3412" s="337"/>
    </row>
    <row r="3413" spans="3:3" ht="15" hidden="1" customHeight="1">
      <c r="C3413" s="337"/>
    </row>
    <row r="3414" spans="3:3" ht="15" hidden="1" customHeight="1">
      <c r="C3414" s="337"/>
    </row>
    <row r="3415" spans="3:3" ht="15" hidden="1" customHeight="1">
      <c r="C3415" s="337"/>
    </row>
    <row r="3416" spans="3:3" ht="15" hidden="1" customHeight="1">
      <c r="C3416" s="337"/>
    </row>
    <row r="3417" spans="3:3" ht="15" hidden="1" customHeight="1">
      <c r="C3417" s="337"/>
    </row>
    <row r="3418" spans="3:3" ht="15" hidden="1" customHeight="1">
      <c r="C3418" s="337"/>
    </row>
    <row r="3419" spans="3:3" ht="15" hidden="1" customHeight="1">
      <c r="C3419" s="337"/>
    </row>
    <row r="3420" spans="3:3" ht="15" hidden="1" customHeight="1">
      <c r="C3420" s="337"/>
    </row>
    <row r="3421" spans="3:3" ht="15" hidden="1" customHeight="1">
      <c r="C3421" s="337"/>
    </row>
    <row r="3422" spans="3:3" ht="15" hidden="1" customHeight="1">
      <c r="C3422" s="337"/>
    </row>
    <row r="3423" spans="3:3" ht="15" hidden="1" customHeight="1">
      <c r="C3423" s="337"/>
    </row>
    <row r="3424" spans="3:3" ht="15" hidden="1" customHeight="1">
      <c r="C3424" s="337"/>
    </row>
    <row r="3425" spans="3:3" ht="15" hidden="1" customHeight="1">
      <c r="C3425" s="337"/>
    </row>
    <row r="3426" spans="3:3" ht="15" hidden="1" customHeight="1">
      <c r="C3426" s="337"/>
    </row>
    <row r="3427" spans="3:3" ht="15" hidden="1" customHeight="1">
      <c r="C3427" s="337"/>
    </row>
    <row r="3428" spans="3:3" ht="15" hidden="1" customHeight="1">
      <c r="C3428" s="337"/>
    </row>
    <row r="3429" spans="3:3" ht="15" hidden="1" customHeight="1">
      <c r="C3429" s="337"/>
    </row>
    <row r="3430" spans="3:3" ht="15" hidden="1" customHeight="1">
      <c r="C3430" s="337"/>
    </row>
    <row r="3431" spans="3:3" ht="15" hidden="1" customHeight="1">
      <c r="C3431" s="337"/>
    </row>
    <row r="3432" spans="3:3" ht="15" hidden="1" customHeight="1">
      <c r="C3432" s="337"/>
    </row>
    <row r="3433" spans="3:3" ht="15" hidden="1" customHeight="1">
      <c r="C3433" s="337"/>
    </row>
    <row r="3434" spans="3:3" ht="15" hidden="1" customHeight="1">
      <c r="C3434" s="337"/>
    </row>
    <row r="3435" spans="3:3" ht="15" hidden="1" customHeight="1">
      <c r="C3435" s="337"/>
    </row>
    <row r="3436" spans="3:3" ht="15" hidden="1" customHeight="1">
      <c r="C3436" s="337"/>
    </row>
    <row r="3437" spans="3:3" ht="15" hidden="1" customHeight="1">
      <c r="C3437" s="337"/>
    </row>
    <row r="3438" spans="3:3" ht="15" hidden="1" customHeight="1">
      <c r="C3438" s="337"/>
    </row>
    <row r="3439" spans="3:3" ht="15" hidden="1" customHeight="1">
      <c r="C3439" s="337"/>
    </row>
    <row r="3440" spans="3:3" ht="15" hidden="1" customHeight="1">
      <c r="C3440" s="337"/>
    </row>
    <row r="3441" spans="3:3" ht="15" hidden="1" customHeight="1">
      <c r="C3441" s="337"/>
    </row>
    <row r="3442" spans="3:3" ht="15" hidden="1" customHeight="1">
      <c r="C3442" s="337"/>
    </row>
    <row r="3443" spans="3:3" ht="15" hidden="1" customHeight="1">
      <c r="C3443" s="337"/>
    </row>
    <row r="3444" spans="3:3" ht="15" hidden="1" customHeight="1">
      <c r="C3444" s="337"/>
    </row>
    <row r="3445" spans="3:3" ht="15" hidden="1" customHeight="1">
      <c r="C3445" s="337"/>
    </row>
    <row r="3446" spans="3:3" ht="15" hidden="1" customHeight="1">
      <c r="C3446" s="337"/>
    </row>
    <row r="3447" spans="3:3" ht="15" hidden="1" customHeight="1">
      <c r="C3447" s="337"/>
    </row>
    <row r="3448" spans="3:3" ht="15" hidden="1" customHeight="1">
      <c r="C3448" s="337"/>
    </row>
    <row r="3449" spans="3:3" ht="15" hidden="1" customHeight="1">
      <c r="C3449" s="337"/>
    </row>
    <row r="3450" spans="3:3" ht="15" hidden="1" customHeight="1">
      <c r="C3450" s="337"/>
    </row>
    <row r="3451" spans="3:3" ht="15" hidden="1" customHeight="1">
      <c r="C3451" s="337"/>
    </row>
    <row r="3452" spans="3:3" ht="15" hidden="1" customHeight="1">
      <c r="C3452" s="337"/>
    </row>
    <row r="3453" spans="3:3" ht="15" hidden="1" customHeight="1">
      <c r="C3453" s="337"/>
    </row>
    <row r="3454" spans="3:3" ht="15" hidden="1" customHeight="1">
      <c r="C3454" s="337"/>
    </row>
    <row r="3455" spans="3:3" ht="15" hidden="1" customHeight="1">
      <c r="C3455" s="337"/>
    </row>
    <row r="3456" spans="3:3" ht="15" hidden="1" customHeight="1">
      <c r="C3456" s="337"/>
    </row>
    <row r="3457" spans="3:3" ht="15" hidden="1" customHeight="1">
      <c r="C3457" s="337"/>
    </row>
    <row r="3458" spans="3:3" ht="15" hidden="1" customHeight="1">
      <c r="C3458" s="337"/>
    </row>
    <row r="3459" spans="3:3" ht="15" hidden="1" customHeight="1">
      <c r="C3459" s="337"/>
    </row>
    <row r="3460" spans="3:3" ht="15" hidden="1" customHeight="1">
      <c r="C3460" s="337"/>
    </row>
    <row r="3461" spans="3:3" ht="15" hidden="1" customHeight="1">
      <c r="C3461" s="337"/>
    </row>
    <row r="3462" spans="3:3" ht="15" hidden="1" customHeight="1">
      <c r="C3462" s="337"/>
    </row>
    <row r="3463" spans="3:3" ht="15" hidden="1" customHeight="1">
      <c r="C3463" s="337"/>
    </row>
    <row r="3464" spans="3:3" ht="15" hidden="1" customHeight="1">
      <c r="C3464" s="337"/>
    </row>
    <row r="3465" spans="3:3" ht="15" hidden="1" customHeight="1">
      <c r="C3465" s="337"/>
    </row>
    <row r="3466" spans="3:3" ht="15" hidden="1" customHeight="1">
      <c r="C3466" s="337"/>
    </row>
    <row r="3467" spans="3:3" ht="15" hidden="1" customHeight="1">
      <c r="C3467" s="337"/>
    </row>
    <row r="3468" spans="3:3" ht="15" hidden="1" customHeight="1">
      <c r="C3468" s="337"/>
    </row>
    <row r="3469" spans="3:3" ht="15" hidden="1" customHeight="1">
      <c r="C3469" s="337"/>
    </row>
    <row r="3470" spans="3:3" ht="15" hidden="1" customHeight="1">
      <c r="C3470" s="337"/>
    </row>
    <row r="3471" spans="3:3" ht="15" hidden="1" customHeight="1">
      <c r="C3471" s="337"/>
    </row>
    <row r="3472" spans="3:3" ht="15" hidden="1" customHeight="1">
      <c r="C3472" s="337"/>
    </row>
    <row r="3473" spans="3:3" ht="15" hidden="1" customHeight="1">
      <c r="C3473" s="337"/>
    </row>
    <row r="3474" spans="3:3" ht="15" hidden="1" customHeight="1">
      <c r="C3474" s="337"/>
    </row>
    <row r="3475" spans="3:3" ht="15" hidden="1" customHeight="1">
      <c r="C3475" s="337"/>
    </row>
    <row r="3476" spans="3:3" ht="15" hidden="1" customHeight="1">
      <c r="C3476" s="337"/>
    </row>
    <row r="3477" spans="3:3" ht="15" hidden="1" customHeight="1">
      <c r="C3477" s="337"/>
    </row>
    <row r="3478" spans="3:3" ht="15" hidden="1" customHeight="1">
      <c r="C3478" s="337"/>
    </row>
    <row r="3479" spans="3:3" ht="15" hidden="1" customHeight="1">
      <c r="C3479" s="337"/>
    </row>
    <row r="3480" spans="3:3" ht="15" hidden="1" customHeight="1">
      <c r="C3480" s="337"/>
    </row>
    <row r="3481" spans="3:3" ht="15" hidden="1" customHeight="1">
      <c r="C3481" s="337"/>
    </row>
    <row r="3482" spans="3:3" ht="15" hidden="1" customHeight="1">
      <c r="C3482" s="337"/>
    </row>
    <row r="3483" spans="3:3" ht="15" hidden="1" customHeight="1">
      <c r="C3483" s="337"/>
    </row>
    <row r="3484" spans="3:3" ht="15" hidden="1" customHeight="1">
      <c r="C3484" s="337"/>
    </row>
    <row r="3485" spans="3:3" ht="15" hidden="1" customHeight="1">
      <c r="C3485" s="337"/>
    </row>
    <row r="3486" spans="3:3" ht="15" hidden="1" customHeight="1">
      <c r="C3486" s="337"/>
    </row>
    <row r="3487" spans="3:3" ht="15" hidden="1" customHeight="1">
      <c r="C3487" s="337"/>
    </row>
    <row r="3488" spans="3:3" ht="15" hidden="1" customHeight="1">
      <c r="C3488" s="337"/>
    </row>
    <row r="3489" spans="3:3" ht="15" hidden="1" customHeight="1">
      <c r="C3489" s="337"/>
    </row>
    <row r="3490" spans="3:3" ht="15" hidden="1" customHeight="1">
      <c r="C3490" s="337"/>
    </row>
    <row r="3491" spans="3:3" ht="15" hidden="1" customHeight="1">
      <c r="C3491" s="337"/>
    </row>
    <row r="3492" spans="3:3" ht="15" hidden="1" customHeight="1">
      <c r="C3492" s="337"/>
    </row>
    <row r="3493" spans="3:3" ht="15" hidden="1" customHeight="1">
      <c r="C3493" s="337"/>
    </row>
    <row r="3494" spans="3:3" ht="15" hidden="1" customHeight="1">
      <c r="C3494" s="337"/>
    </row>
    <row r="3495" spans="3:3" ht="15" hidden="1" customHeight="1">
      <c r="C3495" s="337"/>
    </row>
    <row r="3496" spans="3:3" ht="15" hidden="1" customHeight="1">
      <c r="C3496" s="337"/>
    </row>
    <row r="3497" spans="3:3" ht="15" hidden="1" customHeight="1">
      <c r="C3497" s="337"/>
    </row>
    <row r="3498" spans="3:3" ht="15" hidden="1" customHeight="1">
      <c r="C3498" s="337"/>
    </row>
    <row r="3499" spans="3:3" ht="15" hidden="1" customHeight="1">
      <c r="C3499" s="337"/>
    </row>
    <row r="3500" spans="3:3" ht="15" hidden="1" customHeight="1">
      <c r="C3500" s="337"/>
    </row>
    <row r="3501" spans="3:3" ht="15" hidden="1" customHeight="1">
      <c r="C3501" s="337"/>
    </row>
    <row r="3502" spans="3:3" ht="15" hidden="1" customHeight="1">
      <c r="C3502" s="337"/>
    </row>
    <row r="3503" spans="3:3" ht="15" hidden="1" customHeight="1">
      <c r="C3503" s="337"/>
    </row>
    <row r="3504" spans="3:3" ht="15" hidden="1" customHeight="1">
      <c r="C3504" s="337"/>
    </row>
    <row r="3505" spans="3:3" ht="15" hidden="1" customHeight="1">
      <c r="C3505" s="337"/>
    </row>
    <row r="3506" spans="3:3" ht="15" hidden="1" customHeight="1">
      <c r="C3506" s="337"/>
    </row>
    <row r="3507" spans="3:3" ht="15" hidden="1" customHeight="1">
      <c r="C3507" s="337"/>
    </row>
    <row r="3508" spans="3:3" ht="15" hidden="1" customHeight="1">
      <c r="C3508" s="337"/>
    </row>
    <row r="3509" spans="3:3" ht="15" hidden="1" customHeight="1">
      <c r="C3509" s="337"/>
    </row>
    <row r="3510" spans="3:3" ht="15" hidden="1" customHeight="1">
      <c r="C3510" s="337"/>
    </row>
    <row r="3511" spans="3:3" ht="15" hidden="1" customHeight="1">
      <c r="C3511" s="337"/>
    </row>
    <row r="3512" spans="3:3" ht="15" hidden="1" customHeight="1">
      <c r="C3512" s="337"/>
    </row>
    <row r="3513" spans="3:3" ht="15" hidden="1" customHeight="1">
      <c r="C3513" s="337"/>
    </row>
    <row r="3514" spans="3:3" ht="15" hidden="1" customHeight="1">
      <c r="C3514" s="337"/>
    </row>
    <row r="3515" spans="3:3" ht="15" hidden="1" customHeight="1">
      <c r="C3515" s="337"/>
    </row>
    <row r="3516" spans="3:3" ht="15" hidden="1" customHeight="1">
      <c r="C3516" s="337"/>
    </row>
    <row r="3517" spans="3:3" ht="15" hidden="1" customHeight="1">
      <c r="C3517" s="337"/>
    </row>
    <row r="3518" spans="3:3" ht="15" hidden="1" customHeight="1">
      <c r="C3518" s="337"/>
    </row>
    <row r="3519" spans="3:3" ht="15" hidden="1" customHeight="1">
      <c r="C3519" s="337"/>
    </row>
    <row r="3520" spans="3:3" ht="15" hidden="1" customHeight="1">
      <c r="C3520" s="337"/>
    </row>
    <row r="3521" spans="3:3" ht="15" hidden="1" customHeight="1">
      <c r="C3521" s="337"/>
    </row>
    <row r="3522" spans="3:3" ht="15" hidden="1" customHeight="1">
      <c r="C3522" s="337"/>
    </row>
    <row r="3523" spans="3:3" ht="15" hidden="1" customHeight="1">
      <c r="C3523" s="337"/>
    </row>
    <row r="3524" spans="3:3" ht="15" hidden="1" customHeight="1">
      <c r="C3524" s="337"/>
    </row>
    <row r="3525" spans="3:3" ht="15" hidden="1" customHeight="1">
      <c r="C3525" s="337"/>
    </row>
    <row r="3526" spans="3:3" ht="15" hidden="1" customHeight="1">
      <c r="C3526" s="337"/>
    </row>
    <row r="3527" spans="3:3" ht="15" hidden="1" customHeight="1">
      <c r="C3527" s="337"/>
    </row>
    <row r="3528" spans="3:3" ht="15" hidden="1" customHeight="1">
      <c r="C3528" s="337"/>
    </row>
    <row r="3529" spans="3:3" ht="15" hidden="1" customHeight="1">
      <c r="C3529" s="337"/>
    </row>
    <row r="3530" spans="3:3" ht="15" hidden="1" customHeight="1">
      <c r="C3530" s="337"/>
    </row>
    <row r="3531" spans="3:3" ht="15" hidden="1" customHeight="1">
      <c r="C3531" s="337"/>
    </row>
    <row r="3532" spans="3:3" ht="15" hidden="1" customHeight="1">
      <c r="C3532" s="337"/>
    </row>
    <row r="3533" spans="3:3" ht="15" hidden="1" customHeight="1">
      <c r="C3533" s="337"/>
    </row>
    <row r="3534" spans="3:3" ht="15" hidden="1" customHeight="1">
      <c r="C3534" s="337"/>
    </row>
    <row r="3535" spans="3:3" ht="15" hidden="1" customHeight="1">
      <c r="C3535" s="337"/>
    </row>
    <row r="3536" spans="3:3" ht="15" hidden="1" customHeight="1">
      <c r="C3536" s="337"/>
    </row>
    <row r="3537" spans="3:3" ht="15" hidden="1" customHeight="1">
      <c r="C3537" s="337"/>
    </row>
    <row r="3538" spans="3:3" ht="15" hidden="1" customHeight="1">
      <c r="C3538" s="337"/>
    </row>
    <row r="3539" spans="3:3" ht="15" hidden="1" customHeight="1">
      <c r="C3539" s="337"/>
    </row>
    <row r="3540" spans="3:3" ht="15" hidden="1" customHeight="1">
      <c r="C3540" s="337"/>
    </row>
    <row r="3541" spans="3:3" ht="15" hidden="1" customHeight="1">
      <c r="C3541" s="337"/>
    </row>
    <row r="3542" spans="3:3" ht="15" hidden="1" customHeight="1">
      <c r="C3542" s="337"/>
    </row>
    <row r="3543" spans="3:3" ht="15" hidden="1" customHeight="1">
      <c r="C3543" s="337"/>
    </row>
    <row r="3544" spans="3:3" ht="15" hidden="1" customHeight="1">
      <c r="C3544" s="337"/>
    </row>
    <row r="3545" spans="3:3" ht="15" hidden="1" customHeight="1">
      <c r="C3545" s="337"/>
    </row>
    <row r="3546" spans="3:3" ht="15" hidden="1" customHeight="1">
      <c r="C3546" s="337"/>
    </row>
    <row r="3547" spans="3:3" ht="15" hidden="1" customHeight="1">
      <c r="C3547" s="337"/>
    </row>
    <row r="3548" spans="3:3" ht="15" hidden="1" customHeight="1">
      <c r="C3548" s="337"/>
    </row>
    <row r="3549" spans="3:3" ht="15" hidden="1" customHeight="1">
      <c r="C3549" s="337"/>
    </row>
    <row r="3550" spans="3:3" ht="15" hidden="1" customHeight="1">
      <c r="C3550" s="337"/>
    </row>
    <row r="3551" spans="3:3" ht="15" hidden="1" customHeight="1">
      <c r="C3551" s="337"/>
    </row>
    <row r="3552" spans="3:3" ht="15" hidden="1" customHeight="1">
      <c r="C3552" s="337"/>
    </row>
    <row r="3553" spans="3:3" ht="15" hidden="1" customHeight="1">
      <c r="C3553" s="337"/>
    </row>
    <row r="3554" spans="3:3" ht="15" hidden="1" customHeight="1">
      <c r="C3554" s="337"/>
    </row>
    <row r="3555" spans="3:3" ht="15" hidden="1" customHeight="1">
      <c r="C3555" s="337"/>
    </row>
    <row r="3556" spans="3:3" ht="15" hidden="1" customHeight="1">
      <c r="C3556" s="337"/>
    </row>
    <row r="3557" spans="3:3" ht="15" hidden="1" customHeight="1">
      <c r="C3557" s="337"/>
    </row>
    <row r="3558" spans="3:3" ht="15" hidden="1" customHeight="1">
      <c r="C3558" s="337"/>
    </row>
    <row r="3559" spans="3:3" ht="15" hidden="1" customHeight="1">
      <c r="C3559" s="337"/>
    </row>
    <row r="3560" spans="3:3" ht="15" hidden="1" customHeight="1">
      <c r="C3560" s="337"/>
    </row>
    <row r="3561" spans="3:3" ht="15" hidden="1" customHeight="1">
      <c r="C3561" s="337"/>
    </row>
    <row r="3562" spans="3:3" ht="15" hidden="1" customHeight="1">
      <c r="C3562" s="337"/>
    </row>
    <row r="3563" spans="3:3" ht="15" hidden="1" customHeight="1">
      <c r="C3563" s="337"/>
    </row>
    <row r="3564" spans="3:3" ht="15" hidden="1" customHeight="1">
      <c r="C3564" s="337"/>
    </row>
    <row r="3565" spans="3:3" ht="15" hidden="1" customHeight="1">
      <c r="C3565" s="337"/>
    </row>
    <row r="3566" spans="3:3" ht="15" hidden="1" customHeight="1">
      <c r="C3566" s="337"/>
    </row>
    <row r="3567" spans="3:3" ht="15" hidden="1" customHeight="1">
      <c r="C3567" s="337"/>
    </row>
    <row r="3568" spans="3:3" ht="15" hidden="1" customHeight="1">
      <c r="C3568" s="337"/>
    </row>
    <row r="3569" spans="3:3" ht="15" hidden="1" customHeight="1">
      <c r="C3569" s="337"/>
    </row>
    <row r="3570" spans="3:3" ht="15" hidden="1" customHeight="1">
      <c r="C3570" s="337"/>
    </row>
    <row r="3571" spans="3:3" ht="15" hidden="1" customHeight="1">
      <c r="C3571" s="337"/>
    </row>
    <row r="3572" spans="3:3" ht="15" hidden="1" customHeight="1">
      <c r="C3572" s="337"/>
    </row>
    <row r="3573" spans="3:3" ht="15" hidden="1" customHeight="1">
      <c r="C3573" s="337"/>
    </row>
    <row r="3574" spans="3:3" ht="15" hidden="1" customHeight="1">
      <c r="C3574" s="337"/>
    </row>
    <row r="3575" spans="3:3" ht="15" hidden="1" customHeight="1">
      <c r="C3575" s="337"/>
    </row>
    <row r="3576" spans="3:3" ht="15" hidden="1" customHeight="1">
      <c r="C3576" s="337"/>
    </row>
    <row r="3577" spans="3:3" ht="15" hidden="1" customHeight="1">
      <c r="C3577" s="337"/>
    </row>
    <row r="3578" spans="3:3" ht="15" hidden="1" customHeight="1">
      <c r="C3578" s="337"/>
    </row>
    <row r="3579" spans="3:3" ht="15" hidden="1" customHeight="1">
      <c r="C3579" s="337"/>
    </row>
    <row r="3580" spans="3:3" ht="15" hidden="1" customHeight="1">
      <c r="C3580" s="337"/>
    </row>
    <row r="3581" spans="3:3" ht="15" hidden="1" customHeight="1">
      <c r="C3581" s="337"/>
    </row>
    <row r="3582" spans="3:3" ht="15" hidden="1" customHeight="1">
      <c r="C3582" s="337"/>
    </row>
    <row r="3583" spans="3:3" ht="15" hidden="1" customHeight="1">
      <c r="C3583" s="337"/>
    </row>
    <row r="3584" spans="3:3" ht="15" hidden="1" customHeight="1">
      <c r="C3584" s="337"/>
    </row>
    <row r="3585" spans="3:3" ht="15" hidden="1" customHeight="1">
      <c r="C3585" s="337"/>
    </row>
    <row r="3586" spans="3:3" ht="15" hidden="1" customHeight="1">
      <c r="C3586" s="337"/>
    </row>
    <row r="3587" spans="3:3" ht="15" hidden="1" customHeight="1">
      <c r="C3587" s="337"/>
    </row>
    <row r="3588" spans="3:3" ht="15" hidden="1" customHeight="1">
      <c r="C3588" s="337"/>
    </row>
    <row r="3589" spans="3:3" ht="15" hidden="1" customHeight="1">
      <c r="C3589" s="337"/>
    </row>
    <row r="3590" spans="3:3" ht="15" hidden="1" customHeight="1">
      <c r="C3590" s="337"/>
    </row>
    <row r="3591" spans="3:3" ht="15" hidden="1" customHeight="1">
      <c r="C3591" s="337"/>
    </row>
    <row r="3592" spans="3:3" ht="15" hidden="1" customHeight="1">
      <c r="C3592" s="337"/>
    </row>
    <row r="3593" spans="3:3" ht="15" hidden="1" customHeight="1">
      <c r="C3593" s="337"/>
    </row>
    <row r="3594" spans="3:3" ht="15" hidden="1" customHeight="1">
      <c r="C3594" s="337"/>
    </row>
    <row r="3595" spans="3:3" ht="15" hidden="1" customHeight="1">
      <c r="C3595" s="337"/>
    </row>
    <row r="3596" spans="3:3" ht="15" hidden="1" customHeight="1">
      <c r="C3596" s="337"/>
    </row>
    <row r="3597" spans="3:3" ht="15" hidden="1" customHeight="1">
      <c r="C3597" s="337"/>
    </row>
    <row r="3598" spans="3:3" ht="15" hidden="1" customHeight="1">
      <c r="C3598" s="337"/>
    </row>
    <row r="3599" spans="3:3" ht="15" hidden="1" customHeight="1">
      <c r="C3599" s="337"/>
    </row>
    <row r="3600" spans="3:3" ht="15" hidden="1" customHeight="1">
      <c r="C3600" s="337"/>
    </row>
    <row r="3601" spans="3:3" ht="15" hidden="1" customHeight="1">
      <c r="C3601" s="337"/>
    </row>
    <row r="3602" spans="3:3" ht="15" hidden="1" customHeight="1">
      <c r="C3602" s="337"/>
    </row>
    <row r="3603" spans="3:3" ht="15" hidden="1" customHeight="1">
      <c r="C3603" s="337"/>
    </row>
    <row r="3604" spans="3:3" ht="15" hidden="1" customHeight="1">
      <c r="C3604" s="337"/>
    </row>
    <row r="3605" spans="3:3" ht="15" hidden="1" customHeight="1">
      <c r="C3605" s="337"/>
    </row>
    <row r="3606" spans="3:3" ht="15" hidden="1" customHeight="1">
      <c r="C3606" s="337"/>
    </row>
    <row r="3607" spans="3:3" ht="15" hidden="1" customHeight="1">
      <c r="C3607" s="337"/>
    </row>
    <row r="3608" spans="3:3" ht="15" hidden="1" customHeight="1">
      <c r="C3608" s="337"/>
    </row>
    <row r="3609" spans="3:3" ht="15" hidden="1" customHeight="1">
      <c r="C3609" s="337"/>
    </row>
    <row r="3610" spans="3:3" ht="15" hidden="1" customHeight="1">
      <c r="C3610" s="337"/>
    </row>
    <row r="3611" spans="3:3" ht="15" hidden="1" customHeight="1">
      <c r="C3611" s="337"/>
    </row>
    <row r="3612" spans="3:3" ht="15" hidden="1" customHeight="1">
      <c r="C3612" s="337"/>
    </row>
    <row r="3613" spans="3:3" ht="15" hidden="1" customHeight="1">
      <c r="C3613" s="337"/>
    </row>
    <row r="3614" spans="3:3" ht="15" hidden="1" customHeight="1">
      <c r="C3614" s="337"/>
    </row>
    <row r="3615" spans="3:3" ht="15" hidden="1" customHeight="1">
      <c r="C3615" s="337"/>
    </row>
    <row r="3616" spans="3:3" ht="15" hidden="1" customHeight="1">
      <c r="C3616" s="337"/>
    </row>
    <row r="3617" spans="3:3" ht="15" hidden="1" customHeight="1">
      <c r="C3617" s="337"/>
    </row>
    <row r="3618" spans="3:3" ht="15" hidden="1" customHeight="1">
      <c r="C3618" s="337"/>
    </row>
    <row r="3619" spans="3:3" ht="15" hidden="1" customHeight="1">
      <c r="C3619" s="337"/>
    </row>
    <row r="3620" spans="3:3" ht="15" hidden="1" customHeight="1">
      <c r="C3620" s="337"/>
    </row>
    <row r="3621" spans="3:3" ht="15" hidden="1" customHeight="1">
      <c r="C3621" s="337"/>
    </row>
    <row r="3622" spans="3:3" ht="15" hidden="1" customHeight="1">
      <c r="C3622" s="337"/>
    </row>
    <row r="3623" spans="3:3" ht="15" hidden="1" customHeight="1">
      <c r="C3623" s="337"/>
    </row>
    <row r="3624" spans="3:3" ht="15" hidden="1" customHeight="1">
      <c r="C3624" s="337"/>
    </row>
    <row r="3625" spans="3:3" ht="15" hidden="1" customHeight="1">
      <c r="C3625" s="337"/>
    </row>
    <row r="3626" spans="3:3" ht="15" hidden="1" customHeight="1">
      <c r="C3626" s="337"/>
    </row>
    <row r="3627" spans="3:3" ht="15" hidden="1" customHeight="1">
      <c r="C3627" s="337"/>
    </row>
    <row r="3628" spans="3:3" ht="15" hidden="1" customHeight="1">
      <c r="C3628" s="337"/>
    </row>
    <row r="3629" spans="3:3" ht="15" hidden="1" customHeight="1">
      <c r="C3629" s="337"/>
    </row>
    <row r="3630" spans="3:3" ht="15" hidden="1" customHeight="1">
      <c r="C3630" s="337"/>
    </row>
    <row r="3631" spans="3:3" ht="15" hidden="1" customHeight="1">
      <c r="C3631" s="337"/>
    </row>
    <row r="3632" spans="3:3" ht="15" hidden="1" customHeight="1">
      <c r="C3632" s="337"/>
    </row>
    <row r="3633" spans="3:3" ht="15" hidden="1" customHeight="1">
      <c r="C3633" s="337"/>
    </row>
    <row r="3634" spans="3:3" ht="15" hidden="1" customHeight="1">
      <c r="C3634" s="337"/>
    </row>
    <row r="3635" spans="3:3" ht="15" hidden="1" customHeight="1">
      <c r="C3635" s="337"/>
    </row>
    <row r="3636" spans="3:3" ht="15" hidden="1" customHeight="1">
      <c r="C3636" s="337"/>
    </row>
    <row r="3637" spans="3:3" ht="15" hidden="1" customHeight="1">
      <c r="C3637" s="337"/>
    </row>
    <row r="3638" spans="3:3" ht="15" hidden="1" customHeight="1">
      <c r="C3638" s="337"/>
    </row>
    <row r="3639" spans="3:3" ht="15" hidden="1" customHeight="1">
      <c r="C3639" s="337"/>
    </row>
    <row r="3640" spans="3:3" ht="15" hidden="1" customHeight="1">
      <c r="C3640" s="337"/>
    </row>
    <row r="3641" spans="3:3" ht="15" hidden="1" customHeight="1">
      <c r="C3641" s="337"/>
    </row>
    <row r="3642" spans="3:3" ht="15" hidden="1" customHeight="1">
      <c r="C3642" s="337"/>
    </row>
    <row r="3643" spans="3:3" ht="15" hidden="1" customHeight="1">
      <c r="C3643" s="337"/>
    </row>
    <row r="3644" spans="3:3" ht="15" hidden="1" customHeight="1">
      <c r="C3644" s="337"/>
    </row>
    <row r="3645" spans="3:3" ht="15" hidden="1" customHeight="1">
      <c r="C3645" s="337"/>
    </row>
    <row r="3646" spans="3:3" ht="15" hidden="1" customHeight="1">
      <c r="C3646" s="337"/>
    </row>
    <row r="3647" spans="3:3" ht="15" hidden="1" customHeight="1">
      <c r="C3647" s="337"/>
    </row>
    <row r="3648" spans="3:3" ht="15" hidden="1" customHeight="1">
      <c r="C3648" s="337"/>
    </row>
    <row r="3649" spans="3:3" ht="15" hidden="1" customHeight="1">
      <c r="C3649" s="337"/>
    </row>
    <row r="3650" spans="3:3" ht="15" hidden="1" customHeight="1">
      <c r="C3650" s="337"/>
    </row>
    <row r="3651" spans="3:3" ht="15" hidden="1" customHeight="1">
      <c r="C3651" s="337"/>
    </row>
    <row r="3652" spans="3:3" ht="15" hidden="1" customHeight="1">
      <c r="C3652" s="337"/>
    </row>
    <row r="3653" spans="3:3" ht="15" hidden="1" customHeight="1">
      <c r="C3653" s="337"/>
    </row>
    <row r="3654" spans="3:3" ht="15" hidden="1" customHeight="1">
      <c r="C3654" s="337"/>
    </row>
    <row r="3655" spans="3:3" ht="15" hidden="1" customHeight="1">
      <c r="C3655" s="337"/>
    </row>
    <row r="3656" spans="3:3" ht="15" hidden="1" customHeight="1">
      <c r="C3656" s="337"/>
    </row>
    <row r="3657" spans="3:3" ht="15" hidden="1" customHeight="1">
      <c r="C3657" s="337"/>
    </row>
    <row r="3658" spans="3:3" ht="15" hidden="1" customHeight="1">
      <c r="C3658" s="337"/>
    </row>
    <row r="3659" spans="3:3" ht="15" hidden="1" customHeight="1">
      <c r="C3659" s="337"/>
    </row>
    <row r="3660" spans="3:3" ht="15" hidden="1" customHeight="1">
      <c r="C3660" s="337"/>
    </row>
    <row r="3661" spans="3:3" ht="15" hidden="1" customHeight="1">
      <c r="C3661" s="337"/>
    </row>
    <row r="3662" spans="3:3" ht="15" hidden="1" customHeight="1">
      <c r="C3662" s="337"/>
    </row>
    <row r="3663" spans="3:3" ht="15" hidden="1" customHeight="1">
      <c r="C3663" s="337"/>
    </row>
    <row r="3664" spans="3:3" ht="15" hidden="1" customHeight="1">
      <c r="C3664" s="337"/>
    </row>
    <row r="3665" spans="3:3" ht="15" hidden="1" customHeight="1">
      <c r="C3665" s="337"/>
    </row>
    <row r="3666" spans="3:3" ht="15" hidden="1" customHeight="1">
      <c r="C3666" s="337"/>
    </row>
    <row r="3667" spans="3:3" ht="15" hidden="1" customHeight="1">
      <c r="C3667" s="337"/>
    </row>
    <row r="3668" spans="3:3" ht="15" hidden="1" customHeight="1">
      <c r="C3668" s="337"/>
    </row>
    <row r="3669" spans="3:3" ht="15" hidden="1" customHeight="1">
      <c r="C3669" s="337"/>
    </row>
    <row r="3670" spans="3:3" ht="15" hidden="1" customHeight="1">
      <c r="C3670" s="337"/>
    </row>
    <row r="3671" spans="3:3" ht="15" hidden="1" customHeight="1">
      <c r="C3671" s="337"/>
    </row>
    <row r="3672" spans="3:3" ht="15" hidden="1" customHeight="1">
      <c r="C3672" s="337"/>
    </row>
    <row r="3673" spans="3:3" ht="15" hidden="1" customHeight="1">
      <c r="C3673" s="337"/>
    </row>
    <row r="3674" spans="3:3" ht="15" hidden="1" customHeight="1">
      <c r="C3674" s="337"/>
    </row>
    <row r="3675" spans="3:3" ht="15" hidden="1" customHeight="1">
      <c r="C3675" s="337"/>
    </row>
    <row r="3676" spans="3:3" ht="15" hidden="1" customHeight="1">
      <c r="C3676" s="337"/>
    </row>
    <row r="3677" spans="3:3" ht="15" hidden="1" customHeight="1">
      <c r="C3677" s="337"/>
    </row>
    <row r="3678" spans="3:3" ht="15" hidden="1" customHeight="1">
      <c r="C3678" s="337"/>
    </row>
    <row r="3679" spans="3:3" ht="15" hidden="1" customHeight="1">
      <c r="C3679" s="337"/>
    </row>
    <row r="3680" spans="3:3" ht="15" hidden="1" customHeight="1">
      <c r="C3680" s="337"/>
    </row>
    <row r="3681" spans="3:3" ht="15" hidden="1" customHeight="1">
      <c r="C3681" s="337"/>
    </row>
    <row r="3682" spans="3:3" ht="15" hidden="1" customHeight="1">
      <c r="C3682" s="337"/>
    </row>
    <row r="3683" spans="3:3" ht="15" hidden="1" customHeight="1">
      <c r="C3683" s="337"/>
    </row>
    <row r="3684" spans="3:3" ht="15" hidden="1" customHeight="1">
      <c r="C3684" s="337"/>
    </row>
    <row r="3685" spans="3:3" ht="15" hidden="1" customHeight="1">
      <c r="C3685" s="337"/>
    </row>
    <row r="3686" spans="3:3" ht="15" hidden="1" customHeight="1">
      <c r="C3686" s="337"/>
    </row>
    <row r="3687" spans="3:3" ht="15" hidden="1" customHeight="1">
      <c r="C3687" s="337"/>
    </row>
    <row r="3688" spans="3:3" ht="15" hidden="1" customHeight="1">
      <c r="C3688" s="337"/>
    </row>
    <row r="3689" spans="3:3" ht="15" hidden="1" customHeight="1">
      <c r="C3689" s="337"/>
    </row>
    <row r="3690" spans="3:3" ht="15" hidden="1" customHeight="1">
      <c r="C3690" s="337"/>
    </row>
    <row r="3691" spans="3:3" ht="15" hidden="1" customHeight="1">
      <c r="C3691" s="337"/>
    </row>
    <row r="3692" spans="3:3" ht="15" hidden="1" customHeight="1">
      <c r="C3692" s="337"/>
    </row>
    <row r="3693" spans="3:3" ht="15" hidden="1" customHeight="1">
      <c r="C3693" s="337"/>
    </row>
    <row r="3694" spans="3:3" ht="15" hidden="1" customHeight="1">
      <c r="C3694" s="337"/>
    </row>
    <row r="3695" spans="3:3" ht="15" hidden="1" customHeight="1">
      <c r="C3695" s="337"/>
    </row>
    <row r="3696" spans="3:3" ht="15" hidden="1" customHeight="1">
      <c r="C3696" s="337"/>
    </row>
    <row r="3697" spans="3:3" ht="15" hidden="1" customHeight="1">
      <c r="C3697" s="337"/>
    </row>
    <row r="3698" spans="3:3" ht="15" hidden="1" customHeight="1">
      <c r="C3698" s="337"/>
    </row>
    <row r="3699" spans="3:3" ht="15" hidden="1" customHeight="1">
      <c r="C3699" s="337"/>
    </row>
    <row r="3700" spans="3:3" ht="15" hidden="1" customHeight="1">
      <c r="C3700" s="337"/>
    </row>
    <row r="3701" spans="3:3" ht="15" hidden="1" customHeight="1">
      <c r="C3701" s="337"/>
    </row>
    <row r="3702" spans="3:3" ht="15" hidden="1" customHeight="1">
      <c r="C3702" s="337"/>
    </row>
    <row r="3703" spans="3:3" ht="15" hidden="1" customHeight="1">
      <c r="C3703" s="337"/>
    </row>
    <row r="3704" spans="3:3" ht="15" hidden="1" customHeight="1">
      <c r="C3704" s="337"/>
    </row>
    <row r="3705" spans="3:3" ht="15" hidden="1" customHeight="1">
      <c r="C3705" s="337"/>
    </row>
    <row r="3706" spans="3:3" ht="15" hidden="1" customHeight="1">
      <c r="C3706" s="337"/>
    </row>
    <row r="3707" spans="3:3" ht="15" hidden="1" customHeight="1">
      <c r="C3707" s="337"/>
    </row>
    <row r="3708" spans="3:3" ht="15" hidden="1" customHeight="1">
      <c r="C3708" s="337"/>
    </row>
    <row r="3709" spans="3:3" ht="15" hidden="1" customHeight="1">
      <c r="C3709" s="337"/>
    </row>
    <row r="3710" spans="3:3" ht="15" hidden="1" customHeight="1">
      <c r="C3710" s="337"/>
    </row>
    <row r="3711" spans="3:3" ht="15" hidden="1" customHeight="1">
      <c r="C3711" s="337"/>
    </row>
    <row r="3712" spans="3:3" ht="15" hidden="1" customHeight="1">
      <c r="C3712" s="337"/>
    </row>
    <row r="3713" spans="3:3" ht="15" hidden="1" customHeight="1">
      <c r="C3713" s="337"/>
    </row>
    <row r="3714" spans="3:3" ht="15" hidden="1" customHeight="1">
      <c r="C3714" s="337"/>
    </row>
    <row r="3715" spans="3:3" ht="15" hidden="1" customHeight="1">
      <c r="C3715" s="337"/>
    </row>
    <row r="3716" spans="3:3" ht="15" hidden="1" customHeight="1">
      <c r="C3716" s="337"/>
    </row>
    <row r="3717" spans="3:3" ht="15" hidden="1" customHeight="1">
      <c r="C3717" s="337"/>
    </row>
    <row r="3718" spans="3:3" ht="15" hidden="1" customHeight="1">
      <c r="C3718" s="337"/>
    </row>
    <row r="3719" spans="3:3" ht="15" hidden="1" customHeight="1">
      <c r="C3719" s="337"/>
    </row>
    <row r="3720" spans="3:3" ht="15" hidden="1" customHeight="1">
      <c r="C3720" s="337"/>
    </row>
    <row r="3721" spans="3:3" ht="15" hidden="1" customHeight="1">
      <c r="C3721" s="337"/>
    </row>
    <row r="3722" spans="3:3" ht="15" hidden="1" customHeight="1">
      <c r="C3722" s="337"/>
    </row>
    <row r="3723" spans="3:3" ht="15" hidden="1" customHeight="1">
      <c r="C3723" s="337"/>
    </row>
    <row r="3724" spans="3:3" ht="15" hidden="1" customHeight="1">
      <c r="C3724" s="337"/>
    </row>
    <row r="3725" spans="3:3" ht="15" hidden="1" customHeight="1">
      <c r="C3725" s="337"/>
    </row>
    <row r="3726" spans="3:3" ht="15" hidden="1" customHeight="1">
      <c r="C3726" s="337"/>
    </row>
    <row r="3727" spans="3:3" ht="15" hidden="1" customHeight="1">
      <c r="C3727" s="337"/>
    </row>
    <row r="3728" spans="3:3" ht="15" hidden="1" customHeight="1">
      <c r="C3728" s="337"/>
    </row>
    <row r="3729" spans="3:3" ht="15" hidden="1" customHeight="1">
      <c r="C3729" s="337"/>
    </row>
    <row r="3730" spans="3:3" ht="15" hidden="1" customHeight="1">
      <c r="C3730" s="337"/>
    </row>
    <row r="3731" spans="3:3" ht="15" hidden="1" customHeight="1">
      <c r="C3731" s="337"/>
    </row>
    <row r="3732" spans="3:3" ht="15" hidden="1" customHeight="1">
      <c r="C3732" s="337"/>
    </row>
    <row r="3733" spans="3:3" ht="15" hidden="1" customHeight="1">
      <c r="C3733" s="337"/>
    </row>
    <row r="3734" spans="3:3" ht="15" hidden="1" customHeight="1">
      <c r="C3734" s="337"/>
    </row>
    <row r="3735" spans="3:3" ht="15" hidden="1" customHeight="1">
      <c r="C3735" s="337"/>
    </row>
    <row r="3736" spans="3:3" ht="15" hidden="1" customHeight="1">
      <c r="C3736" s="337"/>
    </row>
    <row r="3737" spans="3:3" ht="15" hidden="1" customHeight="1">
      <c r="C3737" s="337"/>
    </row>
    <row r="3738" spans="3:3" ht="15" hidden="1" customHeight="1">
      <c r="C3738" s="337"/>
    </row>
    <row r="3739" spans="3:3" ht="15" hidden="1" customHeight="1">
      <c r="C3739" s="337"/>
    </row>
    <row r="3740" spans="3:3" ht="15" hidden="1" customHeight="1">
      <c r="C3740" s="337"/>
    </row>
    <row r="3741" spans="3:3" ht="15" hidden="1" customHeight="1">
      <c r="C3741" s="337"/>
    </row>
    <row r="3742" spans="3:3" ht="15" hidden="1" customHeight="1">
      <c r="C3742" s="337"/>
    </row>
    <row r="3743" spans="3:3" ht="15" hidden="1" customHeight="1">
      <c r="C3743" s="337"/>
    </row>
    <row r="3744" spans="3:3" ht="15" hidden="1" customHeight="1">
      <c r="C3744" s="337"/>
    </row>
    <row r="3745" spans="3:3" ht="15" hidden="1" customHeight="1">
      <c r="C3745" s="337"/>
    </row>
    <row r="3746" spans="3:3" ht="15" hidden="1" customHeight="1">
      <c r="C3746" s="337"/>
    </row>
    <row r="3747" spans="3:3" ht="15" hidden="1" customHeight="1">
      <c r="C3747" s="337"/>
    </row>
    <row r="3748" spans="3:3" ht="15" hidden="1" customHeight="1">
      <c r="C3748" s="337"/>
    </row>
    <row r="3749" spans="3:3" ht="15" hidden="1" customHeight="1">
      <c r="C3749" s="337"/>
    </row>
    <row r="3750" spans="3:3" ht="15" hidden="1" customHeight="1">
      <c r="C3750" s="337"/>
    </row>
    <row r="3751" spans="3:3" ht="15" hidden="1" customHeight="1">
      <c r="C3751" s="337"/>
    </row>
    <row r="3752" spans="3:3" ht="15" hidden="1" customHeight="1">
      <c r="C3752" s="337"/>
    </row>
    <row r="3753" spans="3:3" ht="15" hidden="1" customHeight="1">
      <c r="C3753" s="337"/>
    </row>
    <row r="3754" spans="3:3" ht="15" hidden="1" customHeight="1">
      <c r="C3754" s="337"/>
    </row>
    <row r="3755" spans="3:3" ht="15" hidden="1" customHeight="1">
      <c r="C3755" s="337"/>
    </row>
    <row r="3756" spans="3:3" ht="15" hidden="1" customHeight="1">
      <c r="C3756" s="337"/>
    </row>
    <row r="3757" spans="3:3" ht="15" hidden="1" customHeight="1">
      <c r="C3757" s="337"/>
    </row>
    <row r="3758" spans="3:3" ht="15" hidden="1" customHeight="1">
      <c r="C3758" s="337"/>
    </row>
    <row r="3759" spans="3:3" ht="15" hidden="1" customHeight="1">
      <c r="C3759" s="337"/>
    </row>
    <row r="3760" spans="3:3" ht="15" hidden="1" customHeight="1">
      <c r="C3760" s="337"/>
    </row>
    <row r="3761" spans="3:3" ht="15" hidden="1" customHeight="1">
      <c r="C3761" s="337"/>
    </row>
    <row r="3762" spans="3:3" ht="15" hidden="1" customHeight="1">
      <c r="C3762" s="337"/>
    </row>
    <row r="3763" spans="3:3" ht="15" hidden="1" customHeight="1">
      <c r="C3763" s="337"/>
    </row>
    <row r="3764" spans="3:3" ht="15" hidden="1" customHeight="1">
      <c r="C3764" s="337"/>
    </row>
    <row r="3765" spans="3:3" ht="15" hidden="1" customHeight="1">
      <c r="C3765" s="337"/>
    </row>
    <row r="3766" spans="3:3" ht="15" hidden="1" customHeight="1">
      <c r="C3766" s="337"/>
    </row>
    <row r="3767" spans="3:3" ht="15" hidden="1" customHeight="1">
      <c r="C3767" s="337"/>
    </row>
    <row r="3768" spans="3:3" ht="15" hidden="1" customHeight="1">
      <c r="C3768" s="337"/>
    </row>
    <row r="3769" spans="3:3" ht="15" hidden="1" customHeight="1">
      <c r="C3769" s="337"/>
    </row>
    <row r="3770" spans="3:3" ht="15" hidden="1" customHeight="1">
      <c r="C3770" s="337"/>
    </row>
    <row r="3771" spans="3:3" ht="15" hidden="1" customHeight="1">
      <c r="C3771" s="337"/>
    </row>
    <row r="3772" spans="3:3" ht="15" hidden="1" customHeight="1">
      <c r="C3772" s="337"/>
    </row>
    <row r="3773" spans="3:3" ht="15" hidden="1" customHeight="1">
      <c r="C3773" s="337"/>
    </row>
    <row r="3774" spans="3:3" ht="15" hidden="1" customHeight="1">
      <c r="C3774" s="337"/>
    </row>
    <row r="3775" spans="3:3" ht="15" hidden="1" customHeight="1">
      <c r="C3775" s="337"/>
    </row>
    <row r="3776" spans="3:3" ht="15" hidden="1" customHeight="1">
      <c r="C3776" s="337"/>
    </row>
    <row r="3777" spans="3:3" ht="15" hidden="1" customHeight="1">
      <c r="C3777" s="337"/>
    </row>
    <row r="3778" spans="3:3" ht="15" hidden="1" customHeight="1">
      <c r="C3778" s="337"/>
    </row>
    <row r="3779" spans="3:3" ht="15" hidden="1" customHeight="1">
      <c r="C3779" s="337"/>
    </row>
    <row r="3780" spans="3:3" ht="15" hidden="1" customHeight="1">
      <c r="C3780" s="337"/>
    </row>
    <row r="3781" spans="3:3" ht="15" hidden="1" customHeight="1">
      <c r="C3781" s="337"/>
    </row>
    <row r="3782" spans="3:3" ht="15" hidden="1" customHeight="1">
      <c r="C3782" s="337"/>
    </row>
    <row r="3783" spans="3:3" ht="15" hidden="1" customHeight="1">
      <c r="C3783" s="337"/>
    </row>
    <row r="3784" spans="3:3" ht="15" hidden="1" customHeight="1">
      <c r="C3784" s="337"/>
    </row>
    <row r="3785" spans="3:3" ht="15" hidden="1" customHeight="1">
      <c r="C3785" s="337"/>
    </row>
    <row r="3786" spans="3:3" ht="15" hidden="1" customHeight="1">
      <c r="C3786" s="337"/>
    </row>
    <row r="3787" spans="3:3" ht="15" hidden="1" customHeight="1">
      <c r="C3787" s="337"/>
    </row>
    <row r="3788" spans="3:3" ht="15" hidden="1" customHeight="1">
      <c r="C3788" s="337"/>
    </row>
    <row r="3789" spans="3:3" ht="15" hidden="1" customHeight="1">
      <c r="C3789" s="337"/>
    </row>
    <row r="3790" spans="3:3" ht="15" hidden="1" customHeight="1">
      <c r="C3790" s="337"/>
    </row>
    <row r="3791" spans="3:3" ht="15" hidden="1" customHeight="1">
      <c r="C3791" s="337"/>
    </row>
    <row r="3792" spans="3:3" ht="15" hidden="1" customHeight="1">
      <c r="C3792" s="337"/>
    </row>
    <row r="3793" spans="3:3" ht="15" hidden="1" customHeight="1">
      <c r="C3793" s="337"/>
    </row>
    <row r="3794" spans="3:3" ht="15" hidden="1" customHeight="1">
      <c r="C3794" s="337"/>
    </row>
    <row r="3795" spans="3:3" ht="15" hidden="1" customHeight="1">
      <c r="C3795" s="337"/>
    </row>
    <row r="3796" spans="3:3" ht="15" hidden="1" customHeight="1">
      <c r="C3796" s="337"/>
    </row>
    <row r="3797" spans="3:3" ht="15" hidden="1" customHeight="1">
      <c r="C3797" s="337"/>
    </row>
    <row r="3798" spans="3:3" ht="15" hidden="1" customHeight="1">
      <c r="C3798" s="337"/>
    </row>
    <row r="3799" spans="3:3" ht="15" hidden="1" customHeight="1">
      <c r="C3799" s="337"/>
    </row>
    <row r="3800" spans="3:3" ht="15" hidden="1" customHeight="1">
      <c r="C3800" s="337"/>
    </row>
    <row r="3801" spans="3:3" ht="15" hidden="1" customHeight="1">
      <c r="C3801" s="337"/>
    </row>
    <row r="3802" spans="3:3" ht="15" hidden="1" customHeight="1">
      <c r="C3802" s="337"/>
    </row>
    <row r="3803" spans="3:3" ht="15" hidden="1" customHeight="1">
      <c r="C3803" s="337"/>
    </row>
    <row r="3804" spans="3:3" ht="15" hidden="1" customHeight="1">
      <c r="C3804" s="337"/>
    </row>
    <row r="3805" spans="3:3" ht="15" hidden="1" customHeight="1">
      <c r="C3805" s="337"/>
    </row>
    <row r="3806" spans="3:3" ht="15" hidden="1" customHeight="1">
      <c r="C3806" s="337"/>
    </row>
    <row r="3807" spans="3:3" ht="15" hidden="1" customHeight="1">
      <c r="C3807" s="337"/>
    </row>
    <row r="3808" spans="3:3" ht="15" hidden="1" customHeight="1">
      <c r="C3808" s="337"/>
    </row>
    <row r="3809" spans="3:3" ht="15" hidden="1" customHeight="1">
      <c r="C3809" s="337"/>
    </row>
    <row r="3810" spans="3:3" ht="15" hidden="1" customHeight="1">
      <c r="C3810" s="337"/>
    </row>
    <row r="3811" spans="3:3" ht="15" hidden="1" customHeight="1">
      <c r="C3811" s="337"/>
    </row>
    <row r="3812" spans="3:3" ht="15" hidden="1" customHeight="1">
      <c r="C3812" s="337"/>
    </row>
    <row r="3813" spans="3:3" ht="15" hidden="1" customHeight="1">
      <c r="C3813" s="337"/>
    </row>
    <row r="3814" spans="3:3" ht="15" hidden="1" customHeight="1">
      <c r="C3814" s="337"/>
    </row>
    <row r="3815" spans="3:3" ht="15" hidden="1" customHeight="1">
      <c r="C3815" s="337"/>
    </row>
    <row r="3816" spans="3:3" ht="15" hidden="1" customHeight="1">
      <c r="C3816" s="337"/>
    </row>
    <row r="3817" spans="3:3" ht="15" hidden="1" customHeight="1">
      <c r="C3817" s="337"/>
    </row>
    <row r="3818" spans="3:3" ht="15" hidden="1" customHeight="1">
      <c r="C3818" s="337"/>
    </row>
    <row r="3819" spans="3:3" ht="15" hidden="1" customHeight="1">
      <c r="C3819" s="337"/>
    </row>
    <row r="3820" spans="3:3" ht="15" hidden="1" customHeight="1">
      <c r="C3820" s="337"/>
    </row>
    <row r="3821" spans="3:3" ht="15" hidden="1" customHeight="1">
      <c r="C3821" s="337"/>
    </row>
    <row r="3822" spans="3:3" ht="15" hidden="1" customHeight="1">
      <c r="C3822" s="337"/>
    </row>
    <row r="3823" spans="3:3" ht="15" hidden="1" customHeight="1">
      <c r="C3823" s="337"/>
    </row>
    <row r="3824" spans="3:3" ht="15" hidden="1" customHeight="1">
      <c r="C3824" s="337"/>
    </row>
    <row r="3825" spans="3:3" ht="15" hidden="1" customHeight="1">
      <c r="C3825" s="337"/>
    </row>
    <row r="3826" spans="3:3" ht="15" hidden="1" customHeight="1">
      <c r="C3826" s="337"/>
    </row>
    <row r="3827" spans="3:3" ht="15" hidden="1" customHeight="1">
      <c r="C3827" s="337"/>
    </row>
    <row r="3828" spans="3:3" ht="15" hidden="1" customHeight="1">
      <c r="C3828" s="337"/>
    </row>
    <row r="3829" spans="3:3" ht="15" hidden="1" customHeight="1">
      <c r="C3829" s="337"/>
    </row>
    <row r="3830" spans="3:3" ht="15" hidden="1" customHeight="1">
      <c r="C3830" s="337"/>
    </row>
    <row r="3831" spans="3:3" ht="15" hidden="1" customHeight="1">
      <c r="C3831" s="337"/>
    </row>
    <row r="3832" spans="3:3" ht="15" hidden="1" customHeight="1">
      <c r="C3832" s="337"/>
    </row>
    <row r="3833" spans="3:3" ht="15" hidden="1" customHeight="1">
      <c r="C3833" s="337"/>
    </row>
    <row r="3834" spans="3:3" ht="15" hidden="1" customHeight="1">
      <c r="C3834" s="337"/>
    </row>
    <row r="3835" spans="3:3" ht="15" hidden="1" customHeight="1">
      <c r="C3835" s="337"/>
    </row>
    <row r="3836" spans="3:3" ht="15" hidden="1" customHeight="1">
      <c r="C3836" s="337"/>
    </row>
    <row r="3837" spans="3:3" ht="15" hidden="1" customHeight="1">
      <c r="C3837" s="337"/>
    </row>
    <row r="3838" spans="3:3" ht="15" hidden="1" customHeight="1">
      <c r="C3838" s="337"/>
    </row>
    <row r="3839" spans="3:3" ht="15" hidden="1" customHeight="1">
      <c r="C3839" s="337"/>
    </row>
    <row r="3840" spans="3:3" ht="15" hidden="1" customHeight="1">
      <c r="C3840" s="337"/>
    </row>
    <row r="3841" spans="3:3" ht="15" hidden="1" customHeight="1">
      <c r="C3841" s="337"/>
    </row>
    <row r="3842" spans="3:3" ht="15" hidden="1" customHeight="1">
      <c r="C3842" s="337"/>
    </row>
    <row r="3843" spans="3:3" ht="15" hidden="1" customHeight="1">
      <c r="C3843" s="337"/>
    </row>
    <row r="3844" spans="3:3" ht="15" hidden="1" customHeight="1">
      <c r="C3844" s="337"/>
    </row>
    <row r="3845" spans="3:3" ht="15" hidden="1" customHeight="1">
      <c r="C3845" s="337"/>
    </row>
    <row r="3846" spans="3:3" ht="15" hidden="1" customHeight="1">
      <c r="C3846" s="337"/>
    </row>
    <row r="3847" spans="3:3" ht="15" hidden="1" customHeight="1">
      <c r="C3847" s="337"/>
    </row>
    <row r="3848" spans="3:3" ht="15" hidden="1" customHeight="1">
      <c r="C3848" s="337"/>
    </row>
    <row r="3849" spans="3:3" ht="15" hidden="1" customHeight="1">
      <c r="C3849" s="337"/>
    </row>
    <row r="3850" spans="3:3" ht="15" hidden="1" customHeight="1">
      <c r="C3850" s="337"/>
    </row>
    <row r="3851" spans="3:3" ht="15" hidden="1" customHeight="1">
      <c r="C3851" s="337"/>
    </row>
    <row r="3852" spans="3:3" ht="15" hidden="1" customHeight="1">
      <c r="C3852" s="337"/>
    </row>
    <row r="3853" spans="3:3" ht="15" hidden="1" customHeight="1">
      <c r="C3853" s="337"/>
    </row>
    <row r="3854" spans="3:3" ht="15" hidden="1" customHeight="1">
      <c r="C3854" s="337"/>
    </row>
    <row r="3855" spans="3:3" ht="15" hidden="1" customHeight="1">
      <c r="C3855" s="337"/>
    </row>
    <row r="3856" spans="3:3" ht="15" hidden="1" customHeight="1">
      <c r="C3856" s="337"/>
    </row>
    <row r="3857" spans="3:3" ht="15" hidden="1" customHeight="1">
      <c r="C3857" s="337"/>
    </row>
    <row r="3858" spans="3:3" ht="15" hidden="1" customHeight="1">
      <c r="C3858" s="337"/>
    </row>
    <row r="3859" spans="3:3" ht="15" hidden="1" customHeight="1">
      <c r="C3859" s="337"/>
    </row>
    <row r="3860" spans="3:3" ht="15" hidden="1" customHeight="1">
      <c r="C3860" s="337"/>
    </row>
    <row r="3861" spans="3:3" ht="15" hidden="1" customHeight="1">
      <c r="C3861" s="337"/>
    </row>
    <row r="3862" spans="3:3" ht="15" hidden="1" customHeight="1">
      <c r="C3862" s="337"/>
    </row>
    <row r="3863" spans="3:3" ht="15" hidden="1" customHeight="1">
      <c r="C3863" s="337"/>
    </row>
    <row r="3864" spans="3:3" ht="15" hidden="1" customHeight="1">
      <c r="C3864" s="337"/>
    </row>
    <row r="3865" spans="3:3" ht="15" hidden="1" customHeight="1">
      <c r="C3865" s="337"/>
    </row>
    <row r="3866" spans="3:3" ht="15" hidden="1" customHeight="1">
      <c r="C3866" s="337"/>
    </row>
    <row r="3867" spans="3:3" ht="15" hidden="1" customHeight="1">
      <c r="C3867" s="337"/>
    </row>
    <row r="3868" spans="3:3" ht="15" hidden="1" customHeight="1">
      <c r="C3868" s="337"/>
    </row>
    <row r="3869" spans="3:3" ht="15" hidden="1" customHeight="1">
      <c r="C3869" s="337"/>
    </row>
    <row r="3870" spans="3:3" ht="15" hidden="1" customHeight="1">
      <c r="C3870" s="337"/>
    </row>
    <row r="3871" spans="3:3" ht="15" hidden="1" customHeight="1">
      <c r="C3871" s="337"/>
    </row>
    <row r="3872" spans="3:3" ht="15" hidden="1" customHeight="1">
      <c r="C3872" s="337"/>
    </row>
    <row r="3873" spans="3:3" ht="15" hidden="1" customHeight="1">
      <c r="C3873" s="337"/>
    </row>
    <row r="3874" spans="3:3" ht="15" hidden="1" customHeight="1">
      <c r="C3874" s="337"/>
    </row>
    <row r="3875" spans="3:3" ht="15" hidden="1" customHeight="1">
      <c r="C3875" s="337"/>
    </row>
    <row r="3876" spans="3:3" ht="15" hidden="1" customHeight="1">
      <c r="C3876" s="337"/>
    </row>
    <row r="3877" spans="3:3" ht="15" hidden="1" customHeight="1">
      <c r="C3877" s="337"/>
    </row>
    <row r="3878" spans="3:3" ht="15" hidden="1" customHeight="1">
      <c r="C3878" s="337"/>
    </row>
    <row r="3879" spans="3:3" ht="15" hidden="1" customHeight="1">
      <c r="C3879" s="337"/>
    </row>
    <row r="3880" spans="3:3" ht="15" hidden="1" customHeight="1">
      <c r="C3880" s="337"/>
    </row>
    <row r="3881" spans="3:3" ht="15" hidden="1" customHeight="1">
      <c r="C3881" s="337"/>
    </row>
    <row r="3882" spans="3:3" ht="15" hidden="1" customHeight="1">
      <c r="C3882" s="337"/>
    </row>
    <row r="3883" spans="3:3" ht="15" hidden="1" customHeight="1">
      <c r="C3883" s="337"/>
    </row>
    <row r="3884" spans="3:3" ht="15" hidden="1" customHeight="1">
      <c r="C3884" s="337"/>
    </row>
    <row r="3885" spans="3:3" ht="15" hidden="1" customHeight="1">
      <c r="C3885" s="337"/>
    </row>
    <row r="3886" spans="3:3" ht="15" hidden="1" customHeight="1">
      <c r="C3886" s="337"/>
    </row>
    <row r="3887" spans="3:3" ht="15" hidden="1" customHeight="1">
      <c r="C3887" s="337"/>
    </row>
    <row r="3888" spans="3:3" ht="15" hidden="1" customHeight="1">
      <c r="C3888" s="337"/>
    </row>
    <row r="3889" spans="3:3" ht="15" hidden="1" customHeight="1">
      <c r="C3889" s="337"/>
    </row>
    <row r="3890" spans="3:3" ht="15" hidden="1" customHeight="1">
      <c r="C3890" s="337"/>
    </row>
    <row r="3891" spans="3:3" ht="15" hidden="1" customHeight="1">
      <c r="C3891" s="337"/>
    </row>
    <row r="3892" spans="3:3" ht="15" hidden="1" customHeight="1">
      <c r="C3892" s="337"/>
    </row>
    <row r="3893" spans="3:3" ht="15" hidden="1" customHeight="1">
      <c r="C3893" s="337"/>
    </row>
    <row r="3894" spans="3:3" ht="15" hidden="1" customHeight="1">
      <c r="C3894" s="337"/>
    </row>
    <row r="3895" spans="3:3" ht="15" hidden="1" customHeight="1">
      <c r="C3895" s="337"/>
    </row>
    <row r="3896" spans="3:3" ht="15" hidden="1" customHeight="1">
      <c r="C3896" s="337"/>
    </row>
    <row r="3897" spans="3:3" ht="15" hidden="1" customHeight="1">
      <c r="C3897" s="337"/>
    </row>
    <row r="3898" spans="3:3" ht="15" hidden="1" customHeight="1">
      <c r="C3898" s="337"/>
    </row>
    <row r="3899" spans="3:3" ht="15" hidden="1" customHeight="1">
      <c r="C3899" s="337"/>
    </row>
    <row r="3900" spans="3:3" ht="15" hidden="1" customHeight="1">
      <c r="C3900" s="337"/>
    </row>
    <row r="3901" spans="3:3" ht="15" hidden="1" customHeight="1">
      <c r="C3901" s="337"/>
    </row>
    <row r="3902" spans="3:3" ht="15" hidden="1" customHeight="1">
      <c r="C3902" s="337"/>
    </row>
    <row r="3903" spans="3:3" ht="15" hidden="1" customHeight="1">
      <c r="C3903" s="337"/>
    </row>
    <row r="3904" spans="3:3" ht="15" hidden="1" customHeight="1">
      <c r="C3904" s="337"/>
    </row>
    <row r="3905" spans="3:3" ht="15" hidden="1" customHeight="1">
      <c r="C3905" s="337"/>
    </row>
    <row r="3906" spans="3:3" ht="15" hidden="1" customHeight="1">
      <c r="C3906" s="337"/>
    </row>
    <row r="3907" spans="3:3" ht="15" hidden="1" customHeight="1">
      <c r="C3907" s="337"/>
    </row>
    <row r="3908" spans="3:3" ht="15" hidden="1" customHeight="1">
      <c r="C3908" s="337"/>
    </row>
    <row r="3909" spans="3:3" ht="15" hidden="1" customHeight="1">
      <c r="C3909" s="337"/>
    </row>
    <row r="3910" spans="3:3" ht="15" hidden="1" customHeight="1">
      <c r="C3910" s="337"/>
    </row>
    <row r="3911" spans="3:3" ht="15" hidden="1" customHeight="1">
      <c r="C3911" s="337"/>
    </row>
    <row r="3912" spans="3:3" ht="15" hidden="1" customHeight="1">
      <c r="C3912" s="337"/>
    </row>
    <row r="3913" spans="3:3" ht="15" hidden="1" customHeight="1">
      <c r="C3913" s="337"/>
    </row>
    <row r="3914" spans="3:3" ht="15" hidden="1" customHeight="1">
      <c r="C3914" s="337"/>
    </row>
    <row r="3915" spans="3:3" ht="15" hidden="1" customHeight="1">
      <c r="C3915" s="337"/>
    </row>
    <row r="3916" spans="3:3" ht="15" hidden="1" customHeight="1">
      <c r="C3916" s="337"/>
    </row>
    <row r="3917" spans="3:3" ht="15" hidden="1" customHeight="1">
      <c r="C3917" s="337"/>
    </row>
    <row r="3918" spans="3:3" ht="15" hidden="1" customHeight="1">
      <c r="C3918" s="337"/>
    </row>
    <row r="3919" spans="3:3" ht="15" hidden="1" customHeight="1">
      <c r="C3919" s="337"/>
    </row>
    <row r="3920" spans="3:3" ht="15" hidden="1" customHeight="1">
      <c r="C3920" s="337"/>
    </row>
    <row r="3921" spans="3:3" ht="15" hidden="1" customHeight="1">
      <c r="C3921" s="337"/>
    </row>
    <row r="3922" spans="3:3" ht="15" hidden="1" customHeight="1">
      <c r="C3922" s="337"/>
    </row>
    <row r="3923" spans="3:3" ht="15" hidden="1" customHeight="1">
      <c r="C3923" s="337"/>
    </row>
    <row r="3924" spans="3:3" ht="15" hidden="1" customHeight="1">
      <c r="C3924" s="337"/>
    </row>
    <row r="3925" spans="3:3" ht="15" hidden="1" customHeight="1">
      <c r="C3925" s="337"/>
    </row>
    <row r="3926" spans="3:3" ht="15" hidden="1" customHeight="1">
      <c r="C3926" s="337"/>
    </row>
    <row r="3927" spans="3:3" ht="15" hidden="1" customHeight="1">
      <c r="C3927" s="337"/>
    </row>
    <row r="3928" spans="3:3" ht="15" hidden="1" customHeight="1">
      <c r="C3928" s="337"/>
    </row>
    <row r="3929" spans="3:3" ht="15" hidden="1" customHeight="1">
      <c r="C3929" s="337"/>
    </row>
    <row r="3930" spans="3:3" ht="15" hidden="1" customHeight="1">
      <c r="C3930" s="337"/>
    </row>
    <row r="3931" spans="3:3" ht="15" hidden="1" customHeight="1">
      <c r="C3931" s="337"/>
    </row>
    <row r="3932" spans="3:3" ht="15" hidden="1" customHeight="1">
      <c r="C3932" s="337"/>
    </row>
    <row r="3933" spans="3:3" ht="15" hidden="1" customHeight="1">
      <c r="C3933" s="337"/>
    </row>
    <row r="3934" spans="3:3" ht="15" hidden="1" customHeight="1">
      <c r="C3934" s="337"/>
    </row>
    <row r="3935" spans="3:3" ht="15" hidden="1" customHeight="1">
      <c r="C3935" s="337"/>
    </row>
    <row r="3936" spans="3:3" ht="15" hidden="1" customHeight="1">
      <c r="C3936" s="337"/>
    </row>
    <row r="3937" spans="3:3" ht="15" hidden="1" customHeight="1">
      <c r="C3937" s="337"/>
    </row>
    <row r="3938" spans="3:3" ht="15" hidden="1" customHeight="1">
      <c r="C3938" s="337"/>
    </row>
    <row r="3939" spans="3:3" ht="15" hidden="1" customHeight="1">
      <c r="C3939" s="337"/>
    </row>
    <row r="3940" spans="3:3" ht="15" hidden="1" customHeight="1">
      <c r="C3940" s="337"/>
    </row>
    <row r="3941" spans="3:3" ht="15" hidden="1" customHeight="1">
      <c r="C3941" s="337"/>
    </row>
    <row r="3942" spans="3:3" ht="15" hidden="1" customHeight="1">
      <c r="C3942" s="337"/>
    </row>
    <row r="3943" spans="3:3" ht="15" hidden="1" customHeight="1">
      <c r="C3943" s="337"/>
    </row>
    <row r="3944" spans="3:3" ht="15" hidden="1" customHeight="1">
      <c r="C3944" s="337"/>
    </row>
    <row r="3945" spans="3:3" ht="15" hidden="1" customHeight="1">
      <c r="C3945" s="337"/>
    </row>
    <row r="3946" spans="3:3" ht="15" hidden="1" customHeight="1">
      <c r="C3946" s="337"/>
    </row>
    <row r="3947" spans="3:3" ht="15" hidden="1" customHeight="1">
      <c r="C3947" s="337"/>
    </row>
    <row r="3948" spans="3:3" ht="15" hidden="1" customHeight="1">
      <c r="C3948" s="337"/>
    </row>
    <row r="3949" spans="3:3" ht="15" hidden="1" customHeight="1">
      <c r="C3949" s="337"/>
    </row>
    <row r="3950" spans="3:3" ht="15" hidden="1" customHeight="1">
      <c r="C3950" s="337"/>
    </row>
    <row r="3951" spans="3:3" ht="15" hidden="1" customHeight="1">
      <c r="C3951" s="337"/>
    </row>
    <row r="3952" spans="3:3" ht="15" hidden="1" customHeight="1">
      <c r="C3952" s="337"/>
    </row>
    <row r="3953" spans="3:3" ht="15" hidden="1" customHeight="1">
      <c r="C3953" s="337"/>
    </row>
    <row r="3954" spans="3:3" ht="15" hidden="1" customHeight="1">
      <c r="C3954" s="337"/>
    </row>
    <row r="3955" spans="3:3" ht="15" hidden="1" customHeight="1">
      <c r="C3955" s="337"/>
    </row>
    <row r="3956" spans="3:3" ht="15" hidden="1" customHeight="1">
      <c r="C3956" s="337"/>
    </row>
    <row r="3957" spans="3:3" ht="15" hidden="1" customHeight="1">
      <c r="C3957" s="337"/>
    </row>
    <row r="3958" spans="3:3" ht="15" hidden="1" customHeight="1">
      <c r="C3958" s="337"/>
    </row>
    <row r="3959" spans="3:3" ht="15" hidden="1" customHeight="1">
      <c r="C3959" s="337"/>
    </row>
    <row r="3960" spans="3:3" ht="15" hidden="1" customHeight="1">
      <c r="C3960" s="337"/>
    </row>
    <row r="3961" spans="3:3" ht="15" hidden="1" customHeight="1">
      <c r="C3961" s="337"/>
    </row>
    <row r="3962" spans="3:3" ht="15" hidden="1" customHeight="1">
      <c r="C3962" s="337"/>
    </row>
    <row r="3963" spans="3:3" ht="15" hidden="1" customHeight="1">
      <c r="C3963" s="337"/>
    </row>
    <row r="3964" spans="3:3" ht="15" hidden="1" customHeight="1">
      <c r="C3964" s="337"/>
    </row>
    <row r="3965" spans="3:3" ht="15" hidden="1" customHeight="1">
      <c r="C3965" s="337"/>
    </row>
    <row r="3966" spans="3:3" ht="15" hidden="1" customHeight="1">
      <c r="C3966" s="337"/>
    </row>
    <row r="3967" spans="3:3" ht="15" hidden="1" customHeight="1">
      <c r="C3967" s="337"/>
    </row>
    <row r="3968" spans="3:3" ht="15" hidden="1" customHeight="1">
      <c r="C3968" s="337"/>
    </row>
    <row r="3969" spans="3:3" ht="15" hidden="1" customHeight="1">
      <c r="C3969" s="337"/>
    </row>
    <row r="3970" spans="3:3" ht="15" hidden="1" customHeight="1">
      <c r="C3970" s="337"/>
    </row>
    <row r="3971" spans="3:3" ht="15" hidden="1" customHeight="1">
      <c r="C3971" s="337"/>
    </row>
    <row r="3972" spans="3:3" ht="15" hidden="1" customHeight="1">
      <c r="C3972" s="337"/>
    </row>
    <row r="3973" spans="3:3" ht="15" hidden="1" customHeight="1">
      <c r="C3973" s="337"/>
    </row>
    <row r="3974" spans="3:3" ht="15" hidden="1" customHeight="1">
      <c r="C3974" s="337"/>
    </row>
    <row r="3975" spans="3:3" ht="15" hidden="1" customHeight="1">
      <c r="C3975" s="337"/>
    </row>
    <row r="3976" spans="3:3" ht="15" hidden="1" customHeight="1">
      <c r="C3976" s="337"/>
    </row>
    <row r="3977" spans="3:3" ht="15" hidden="1" customHeight="1">
      <c r="C3977" s="337"/>
    </row>
    <row r="3978" spans="3:3" ht="15" hidden="1" customHeight="1">
      <c r="C3978" s="337"/>
    </row>
    <row r="3979" spans="3:3" ht="15" hidden="1" customHeight="1">
      <c r="C3979" s="337"/>
    </row>
    <row r="3980" spans="3:3" ht="15" hidden="1" customHeight="1">
      <c r="C3980" s="337"/>
    </row>
    <row r="3981" spans="3:3" ht="15" hidden="1" customHeight="1">
      <c r="C3981" s="337"/>
    </row>
    <row r="3982" spans="3:3" ht="15" hidden="1" customHeight="1">
      <c r="C3982" s="337"/>
    </row>
    <row r="3983" spans="3:3" ht="15" hidden="1" customHeight="1">
      <c r="C3983" s="337"/>
    </row>
    <row r="3984" spans="3:3" ht="15" hidden="1" customHeight="1">
      <c r="C3984" s="337"/>
    </row>
    <row r="3985" spans="3:3" ht="15" hidden="1" customHeight="1">
      <c r="C3985" s="337"/>
    </row>
    <row r="3986" spans="3:3" ht="15" hidden="1" customHeight="1">
      <c r="C3986" s="337"/>
    </row>
    <row r="3987" spans="3:3" ht="15" hidden="1" customHeight="1">
      <c r="C3987" s="337"/>
    </row>
    <row r="3988" spans="3:3" ht="15" hidden="1" customHeight="1">
      <c r="C3988" s="337"/>
    </row>
    <row r="3989" spans="3:3" ht="15" hidden="1" customHeight="1">
      <c r="C3989" s="337"/>
    </row>
    <row r="3990" spans="3:3" ht="15" hidden="1" customHeight="1">
      <c r="C3990" s="337"/>
    </row>
    <row r="3991" spans="3:3" ht="15" hidden="1" customHeight="1">
      <c r="C3991" s="337"/>
    </row>
    <row r="3992" spans="3:3" ht="15" hidden="1" customHeight="1">
      <c r="C3992" s="337"/>
    </row>
    <row r="3993" spans="3:3" ht="15" hidden="1" customHeight="1">
      <c r="C3993" s="337"/>
    </row>
    <row r="3994" spans="3:3" ht="15" hidden="1" customHeight="1">
      <c r="C3994" s="337"/>
    </row>
    <row r="3995" spans="3:3" ht="15" hidden="1" customHeight="1">
      <c r="C3995" s="337"/>
    </row>
    <row r="3996" spans="3:3" ht="15" hidden="1" customHeight="1">
      <c r="C3996" s="337"/>
    </row>
    <row r="3997" spans="3:3" ht="15" hidden="1" customHeight="1">
      <c r="C3997" s="337"/>
    </row>
    <row r="3998" spans="3:3" ht="15" hidden="1" customHeight="1">
      <c r="C3998" s="337"/>
    </row>
    <row r="3999" spans="3:3" ht="15" hidden="1" customHeight="1">
      <c r="C3999" s="337"/>
    </row>
    <row r="4000" spans="3:3" ht="15" hidden="1" customHeight="1">
      <c r="C4000" s="337"/>
    </row>
    <row r="4001" spans="3:3" ht="15" hidden="1" customHeight="1">
      <c r="C4001" s="337"/>
    </row>
    <row r="4002" spans="3:3" ht="15" hidden="1" customHeight="1">
      <c r="C4002" s="337"/>
    </row>
    <row r="4003" spans="3:3" ht="15" hidden="1" customHeight="1">
      <c r="C4003" s="337"/>
    </row>
    <row r="4004" spans="3:3" ht="15" hidden="1" customHeight="1">
      <c r="C4004" s="337"/>
    </row>
    <row r="4005" spans="3:3" ht="15" hidden="1" customHeight="1">
      <c r="C4005" s="337"/>
    </row>
    <row r="4006" spans="3:3" ht="15" hidden="1" customHeight="1">
      <c r="C4006" s="337"/>
    </row>
    <row r="4007" spans="3:3" ht="15" hidden="1" customHeight="1">
      <c r="C4007" s="337"/>
    </row>
    <row r="4008" spans="3:3" ht="15" hidden="1" customHeight="1">
      <c r="C4008" s="337"/>
    </row>
    <row r="4009" spans="3:3" ht="15" hidden="1" customHeight="1">
      <c r="C4009" s="337"/>
    </row>
    <row r="4010" spans="3:3" ht="15" hidden="1" customHeight="1">
      <c r="C4010" s="337"/>
    </row>
    <row r="4011" spans="3:3" ht="15" hidden="1" customHeight="1">
      <c r="C4011" s="337"/>
    </row>
    <row r="4012" spans="3:3" ht="15" hidden="1" customHeight="1">
      <c r="C4012" s="337"/>
    </row>
    <row r="4013" spans="3:3" ht="15" hidden="1" customHeight="1">
      <c r="C4013" s="337"/>
    </row>
    <row r="4014" spans="3:3" ht="15" hidden="1" customHeight="1">
      <c r="C4014" s="337"/>
    </row>
    <row r="4015" spans="3:3" ht="15" hidden="1" customHeight="1">
      <c r="C4015" s="337"/>
    </row>
    <row r="4016" spans="3:3" ht="15" hidden="1" customHeight="1">
      <c r="C4016" s="337"/>
    </row>
    <row r="4017" spans="3:3" ht="15" hidden="1" customHeight="1">
      <c r="C4017" s="337"/>
    </row>
    <row r="4018" spans="3:3" ht="15" hidden="1" customHeight="1">
      <c r="C4018" s="337"/>
    </row>
    <row r="4019" spans="3:3" ht="15" hidden="1" customHeight="1">
      <c r="C4019" s="337"/>
    </row>
    <row r="4020" spans="3:3" ht="15" hidden="1" customHeight="1">
      <c r="C4020" s="337"/>
    </row>
    <row r="4021" spans="3:3" ht="15" hidden="1" customHeight="1">
      <c r="C4021" s="337"/>
    </row>
    <row r="4022" spans="3:3" ht="15" hidden="1" customHeight="1">
      <c r="C4022" s="337"/>
    </row>
    <row r="4023" spans="3:3" ht="15" hidden="1" customHeight="1">
      <c r="C4023" s="337"/>
    </row>
    <row r="4024" spans="3:3" ht="15" hidden="1" customHeight="1">
      <c r="C4024" s="337"/>
    </row>
    <row r="4025" spans="3:3" ht="15" hidden="1" customHeight="1">
      <c r="C4025" s="337"/>
    </row>
    <row r="4026" spans="3:3" ht="15" hidden="1" customHeight="1">
      <c r="C4026" s="337"/>
    </row>
    <row r="4027" spans="3:3" ht="15" hidden="1" customHeight="1">
      <c r="C4027" s="337"/>
    </row>
    <row r="4028" spans="3:3" ht="15" hidden="1" customHeight="1">
      <c r="C4028" s="337"/>
    </row>
    <row r="4029" spans="3:3" ht="15" hidden="1" customHeight="1">
      <c r="C4029" s="337"/>
    </row>
    <row r="4030" spans="3:3" ht="15" hidden="1" customHeight="1">
      <c r="C4030" s="337"/>
    </row>
    <row r="4031" spans="3:3" ht="15" hidden="1" customHeight="1">
      <c r="C4031" s="337"/>
    </row>
    <row r="4032" spans="3:3" ht="15" hidden="1" customHeight="1">
      <c r="C4032" s="337"/>
    </row>
    <row r="4033" spans="3:3" ht="15" hidden="1" customHeight="1">
      <c r="C4033" s="337"/>
    </row>
    <row r="4034" spans="3:3" ht="15" hidden="1" customHeight="1">
      <c r="C4034" s="337"/>
    </row>
    <row r="4035" spans="3:3" ht="15" hidden="1" customHeight="1">
      <c r="C4035" s="337"/>
    </row>
    <row r="4036" spans="3:3" ht="15" hidden="1" customHeight="1">
      <c r="C4036" s="337"/>
    </row>
    <row r="4037" spans="3:3" ht="15" hidden="1" customHeight="1">
      <c r="C4037" s="337"/>
    </row>
    <row r="4038" spans="3:3" ht="15" hidden="1" customHeight="1">
      <c r="C4038" s="337"/>
    </row>
    <row r="4039" spans="3:3" ht="15" hidden="1" customHeight="1">
      <c r="C4039" s="337"/>
    </row>
    <row r="4040" spans="3:3" ht="15" hidden="1" customHeight="1">
      <c r="C4040" s="337"/>
    </row>
    <row r="4041" spans="3:3" ht="15" hidden="1" customHeight="1">
      <c r="C4041" s="337"/>
    </row>
    <row r="4042" spans="3:3" ht="15" hidden="1" customHeight="1">
      <c r="C4042" s="337"/>
    </row>
    <row r="4043" spans="3:3" ht="15" hidden="1" customHeight="1">
      <c r="C4043" s="337"/>
    </row>
    <row r="4044" spans="3:3" ht="15" hidden="1" customHeight="1">
      <c r="C4044" s="337"/>
    </row>
    <row r="4045" spans="3:3" ht="15" hidden="1" customHeight="1">
      <c r="C4045" s="337"/>
    </row>
    <row r="4046" spans="3:3" ht="15" hidden="1" customHeight="1">
      <c r="C4046" s="337"/>
    </row>
    <row r="4047" spans="3:3" ht="15" hidden="1" customHeight="1">
      <c r="C4047" s="337"/>
    </row>
    <row r="4048" spans="3:3" ht="15" hidden="1" customHeight="1">
      <c r="C4048" s="337"/>
    </row>
    <row r="4049" spans="3:3" ht="15" hidden="1" customHeight="1">
      <c r="C4049" s="337"/>
    </row>
    <row r="4050" spans="3:3" ht="15" hidden="1" customHeight="1">
      <c r="C4050" s="337"/>
    </row>
    <row r="4051" spans="3:3" ht="15" hidden="1" customHeight="1">
      <c r="C4051" s="337"/>
    </row>
    <row r="4052" spans="3:3" ht="15" hidden="1" customHeight="1">
      <c r="C4052" s="337"/>
    </row>
    <row r="4053" spans="3:3" ht="15" hidden="1" customHeight="1">
      <c r="C4053" s="337"/>
    </row>
    <row r="4054" spans="3:3" ht="15" hidden="1" customHeight="1">
      <c r="C4054" s="337"/>
    </row>
    <row r="4055" spans="3:3" ht="15" hidden="1" customHeight="1">
      <c r="C4055" s="337"/>
    </row>
    <row r="4056" spans="3:3" ht="15" hidden="1" customHeight="1">
      <c r="C4056" s="337"/>
    </row>
    <row r="4057" spans="3:3" ht="15" hidden="1" customHeight="1">
      <c r="C4057" s="337"/>
    </row>
    <row r="4058" spans="3:3" ht="15" hidden="1" customHeight="1">
      <c r="C4058" s="337"/>
    </row>
    <row r="4059" spans="3:3" ht="15" hidden="1" customHeight="1">
      <c r="C4059" s="337"/>
    </row>
    <row r="4060" spans="3:3" ht="15" hidden="1" customHeight="1">
      <c r="C4060" s="337"/>
    </row>
    <row r="4061" spans="3:3" ht="15" hidden="1" customHeight="1">
      <c r="C4061" s="337"/>
    </row>
    <row r="4062" spans="3:3" ht="15" hidden="1" customHeight="1">
      <c r="C4062" s="337"/>
    </row>
    <row r="4063" spans="3:3" ht="15" hidden="1" customHeight="1">
      <c r="C4063" s="337"/>
    </row>
    <row r="4064" spans="3:3" ht="15" hidden="1" customHeight="1">
      <c r="C4064" s="337"/>
    </row>
    <row r="4065" spans="3:3" ht="15" hidden="1" customHeight="1">
      <c r="C4065" s="337"/>
    </row>
    <row r="4066" spans="3:3" ht="15" hidden="1" customHeight="1">
      <c r="C4066" s="337"/>
    </row>
    <row r="4067" spans="3:3" ht="15" hidden="1" customHeight="1">
      <c r="C4067" s="337"/>
    </row>
    <row r="4068" spans="3:3" ht="15" hidden="1" customHeight="1">
      <c r="C4068" s="337"/>
    </row>
    <row r="4069" spans="3:3" ht="15" hidden="1" customHeight="1">
      <c r="C4069" s="337"/>
    </row>
    <row r="4070" spans="3:3" ht="15" hidden="1" customHeight="1">
      <c r="C4070" s="337"/>
    </row>
    <row r="4071" spans="3:3" ht="15" hidden="1" customHeight="1">
      <c r="C4071" s="337"/>
    </row>
    <row r="4072" spans="3:3" ht="15" hidden="1" customHeight="1">
      <c r="C4072" s="337"/>
    </row>
    <row r="4073" spans="3:3" ht="15" hidden="1" customHeight="1">
      <c r="C4073" s="337"/>
    </row>
    <row r="4074" spans="3:3" ht="15" hidden="1" customHeight="1">
      <c r="C4074" s="337"/>
    </row>
    <row r="4075" spans="3:3" ht="15" hidden="1" customHeight="1">
      <c r="C4075" s="337"/>
    </row>
    <row r="4076" spans="3:3" ht="15" hidden="1" customHeight="1">
      <c r="C4076" s="337"/>
    </row>
    <row r="4077" spans="3:3" ht="15" hidden="1" customHeight="1">
      <c r="C4077" s="337"/>
    </row>
    <row r="4078" spans="3:3" ht="15" hidden="1" customHeight="1">
      <c r="C4078" s="337"/>
    </row>
    <row r="4079" spans="3:3" ht="15" hidden="1" customHeight="1">
      <c r="C4079" s="337"/>
    </row>
    <row r="4080" spans="3:3" ht="15" hidden="1" customHeight="1">
      <c r="C4080" s="337"/>
    </row>
    <row r="4081" spans="3:3" ht="15" hidden="1" customHeight="1">
      <c r="C4081" s="337"/>
    </row>
    <row r="4082" spans="3:3" ht="15" hidden="1" customHeight="1">
      <c r="C4082" s="337"/>
    </row>
    <row r="4083" spans="3:3" ht="15" hidden="1" customHeight="1">
      <c r="C4083" s="337"/>
    </row>
    <row r="4084" spans="3:3" ht="15" hidden="1" customHeight="1">
      <c r="C4084" s="337"/>
    </row>
    <row r="4085" spans="3:3" ht="15" hidden="1" customHeight="1">
      <c r="C4085" s="337"/>
    </row>
    <row r="4086" spans="3:3" ht="15" hidden="1" customHeight="1">
      <c r="C4086" s="337"/>
    </row>
    <row r="4087" spans="3:3" ht="15" hidden="1" customHeight="1">
      <c r="C4087" s="337"/>
    </row>
    <row r="4088" spans="3:3" ht="15" hidden="1" customHeight="1">
      <c r="C4088" s="337"/>
    </row>
    <row r="4089" spans="3:3" ht="15" hidden="1" customHeight="1">
      <c r="C4089" s="337"/>
    </row>
    <row r="4090" spans="3:3" ht="15" hidden="1" customHeight="1">
      <c r="C4090" s="337"/>
    </row>
    <row r="4091" spans="3:3" ht="15" hidden="1" customHeight="1">
      <c r="C4091" s="337"/>
    </row>
    <row r="4092" spans="3:3" ht="15" hidden="1" customHeight="1">
      <c r="C4092" s="337"/>
    </row>
    <row r="4093" spans="3:3" ht="15" hidden="1" customHeight="1">
      <c r="C4093" s="337"/>
    </row>
    <row r="4094" spans="3:3" ht="15" hidden="1" customHeight="1">
      <c r="C4094" s="337"/>
    </row>
    <row r="4095" spans="3:3" ht="15" hidden="1" customHeight="1">
      <c r="C4095" s="337"/>
    </row>
    <row r="4096" spans="3:3" ht="15" hidden="1" customHeight="1">
      <c r="C4096" s="337"/>
    </row>
    <row r="4097" spans="3:3" ht="15" hidden="1" customHeight="1">
      <c r="C4097" s="337"/>
    </row>
    <row r="4098" spans="3:3" ht="15" hidden="1" customHeight="1">
      <c r="C4098" s="337"/>
    </row>
    <row r="4099" spans="3:3" ht="15" hidden="1" customHeight="1">
      <c r="C4099" s="337"/>
    </row>
    <row r="4100" spans="3:3" ht="15" hidden="1" customHeight="1">
      <c r="C4100" s="337"/>
    </row>
    <row r="4101" spans="3:3" ht="15" hidden="1" customHeight="1">
      <c r="C4101" s="337"/>
    </row>
    <row r="4102" spans="3:3" ht="15" hidden="1" customHeight="1">
      <c r="C4102" s="337"/>
    </row>
    <row r="4103" spans="3:3" ht="15" hidden="1" customHeight="1">
      <c r="C4103" s="337"/>
    </row>
    <row r="4104" spans="3:3" ht="15" hidden="1" customHeight="1">
      <c r="C4104" s="337"/>
    </row>
    <row r="4105" spans="3:3" ht="15" hidden="1" customHeight="1">
      <c r="C4105" s="337"/>
    </row>
    <row r="4106" spans="3:3" ht="15" hidden="1" customHeight="1">
      <c r="C4106" s="337"/>
    </row>
    <row r="4107" spans="3:3" ht="15" hidden="1" customHeight="1">
      <c r="C4107" s="337"/>
    </row>
    <row r="4108" spans="3:3" ht="15" hidden="1" customHeight="1">
      <c r="C4108" s="337"/>
    </row>
    <row r="4109" spans="3:3" ht="15" hidden="1" customHeight="1">
      <c r="C4109" s="337"/>
    </row>
    <row r="4110" spans="3:3" ht="15" hidden="1" customHeight="1">
      <c r="C4110" s="337"/>
    </row>
    <row r="4111" spans="3:3" ht="15" hidden="1" customHeight="1">
      <c r="C4111" s="337"/>
    </row>
    <row r="4112" spans="3:3" ht="15" hidden="1" customHeight="1">
      <c r="C4112" s="337"/>
    </row>
    <row r="4113" spans="3:3" ht="15" hidden="1" customHeight="1">
      <c r="C4113" s="337"/>
    </row>
    <row r="4114" spans="3:3" ht="15" hidden="1" customHeight="1">
      <c r="C4114" s="337"/>
    </row>
    <row r="4115" spans="3:3" ht="15" hidden="1" customHeight="1">
      <c r="C4115" s="337"/>
    </row>
    <row r="4116" spans="3:3" ht="15" hidden="1" customHeight="1">
      <c r="C4116" s="337"/>
    </row>
    <row r="4117" spans="3:3" ht="15" hidden="1" customHeight="1">
      <c r="C4117" s="337"/>
    </row>
  </sheetData>
  <sheetProtection algorithmName="SHA-512" hashValue="fzKJ1z1Pi9EhAMXJmt/uQNOqZrcImNmMnVbcylmgeLK9i5TDsv+Go27b7WiNxsVV8qnkfmbzaRKeTfT+jt4O5A==" saltValue="9/NNf1TJz1wwdIRTpJ64AA==" spinCount="100000" sheet="1" selectLockedCells="1"/>
  <protectedRanges>
    <protectedRange sqref="A24 P92 J92 X31 AB93 Y93 T87 T89:T90 AM87 AJ87 A25:D31 O31:Q31 S31:T31 E31:M31 K30:L30 T25:U30 V24 V30 E27:I30 O27:O29 K27:M29 E25:H26" name="Rango32"/>
    <protectedRange sqref="A24" name="Rango13_1"/>
    <protectedRange sqref="K16:M17 H16:H17" name="Rango1"/>
    <protectedRange sqref="F112:F113 U95 J82:S85 C92 C94:F96 E114:F114 E111:F111 Q86:Q92 C79:D81 F79:F81 E79 E81 C122:D122 U111:U114 AJ80:AP80 AP81:AP87 AN81:AN87 AE80:AE87 AC87:AC93 S86:S87 S92 D105:D108 U106:U109 U80:U93 P116:S117 P119:S119 U123 E71:F72 D76:E76 E74:F75 C77:E77 H107:S108 H79:S81 H105:S105 H94:S95 H110:S113 D69:F69 C70:F70 Y86:AD86 C110:D110 C113:D113 G111:G114 G95:G96 F106:S106 G80:G82 F108:G109 G37:G39 N37:N39" name="Rango18"/>
    <protectedRange sqref="C18" name="Rango27"/>
    <protectedRange sqref="S21" name="Rango39"/>
    <protectedRange sqref="P123" name="Ingresos"/>
    <protectedRange sqref="P20:R20 C19:O20 C22:O22" name="Rango26_1"/>
    <protectedRange sqref="Q17:R17 T16 R16 C21:O21" name="Rango37_1"/>
    <protectedRange sqref="M24 R24:U24 E24:H24 O24:P24" name="Rango32_1"/>
    <protectedRange sqref="B24:D24" name="Rango32_1_1"/>
    <protectedRange sqref="M54 H53:H54 H56:H57 E53 E55:E57" name="Rango32_2"/>
    <protectedRange sqref="K47:L48 E46:L46 I47:I48 X47 W46:X46 U47 Q46:U46 I56:I57 K56:L57 I53:I54 K53:K54 L53" name="Rango18_1"/>
    <protectedRange sqref="I25:I26 O25:O26 K25:M26" name="Rango32_3"/>
  </protectedRanges>
  <dataConsolidate/>
  <mergeCells count="287">
    <mergeCell ref="V2:Y2"/>
    <mergeCell ref="S63:T63"/>
    <mergeCell ref="Q66:R66"/>
    <mergeCell ref="S62:T62"/>
    <mergeCell ref="Q47:T47"/>
    <mergeCell ref="Q48:T48"/>
    <mergeCell ref="Q49:T49"/>
    <mergeCell ref="N62:O62"/>
    <mergeCell ref="S61:T61"/>
    <mergeCell ref="B59:T59"/>
    <mergeCell ref="E48:G48"/>
    <mergeCell ref="Q50:T50"/>
    <mergeCell ref="N48:O48"/>
    <mergeCell ref="N49:O49"/>
    <mergeCell ref="N50:O50"/>
    <mergeCell ref="E53:G53"/>
    <mergeCell ref="B52:D52"/>
    <mergeCell ref="B50:D50"/>
    <mergeCell ref="H53:K53"/>
    <mergeCell ref="E51:G51"/>
    <mergeCell ref="H64:K65"/>
    <mergeCell ref="P64:P65"/>
    <mergeCell ref="H47:K47"/>
    <mergeCell ref="H51:K51"/>
    <mergeCell ref="P69:Q69"/>
    <mergeCell ref="H69:K69"/>
    <mergeCell ref="H70:T70"/>
    <mergeCell ref="N67:O67"/>
    <mergeCell ref="H71:J71"/>
    <mergeCell ref="B78:D78"/>
    <mergeCell ref="B70:D70"/>
    <mergeCell ref="E78:F78"/>
    <mergeCell ref="B72:D72"/>
    <mergeCell ref="B73:D73"/>
    <mergeCell ref="B68:F68"/>
    <mergeCell ref="B69:C69"/>
    <mergeCell ref="B75:D75"/>
    <mergeCell ref="B77:D77"/>
    <mergeCell ref="E69:F69"/>
    <mergeCell ref="E76:F76"/>
    <mergeCell ref="E77:F77"/>
    <mergeCell ref="E70:F70"/>
    <mergeCell ref="E75:F75"/>
    <mergeCell ref="B76:D76"/>
    <mergeCell ref="B74:D74"/>
    <mergeCell ref="B71:C71"/>
    <mergeCell ref="E73:F73"/>
    <mergeCell ref="E72:F72"/>
    <mergeCell ref="V91:X91"/>
    <mergeCell ref="E74:F74"/>
    <mergeCell ref="E83:F83"/>
    <mergeCell ref="J83:N83"/>
    <mergeCell ref="J88:N88"/>
    <mergeCell ref="H74:M75"/>
    <mergeCell ref="V89:X89"/>
    <mergeCell ref="P89:S89"/>
    <mergeCell ref="J89:N89"/>
    <mergeCell ref="J87:N87"/>
    <mergeCell ref="J86:N86"/>
    <mergeCell ref="P87:S87"/>
    <mergeCell ref="J91:N91"/>
    <mergeCell ref="P90:S90"/>
    <mergeCell ref="P88:S88"/>
    <mergeCell ref="P86:S86"/>
    <mergeCell ref="J78:P78"/>
    <mergeCell ref="P83:R83"/>
    <mergeCell ref="Y87:AA87"/>
    <mergeCell ref="V88:X88"/>
    <mergeCell ref="V87:X87"/>
    <mergeCell ref="Y90:AA90"/>
    <mergeCell ref="Y91:AA91"/>
    <mergeCell ref="Y88:AA88"/>
    <mergeCell ref="Y89:AA89"/>
    <mergeCell ref="AG80:AP80"/>
    <mergeCell ref="AG81:AI81"/>
    <mergeCell ref="AJ81:AL81"/>
    <mergeCell ref="AM81:AP81"/>
    <mergeCell ref="AG82:AI82"/>
    <mergeCell ref="AM83:AP83"/>
    <mergeCell ref="AJ83:AL83"/>
    <mergeCell ref="AG83:AI83"/>
    <mergeCell ref="AM85:AP85"/>
    <mergeCell ref="AM84:AP84"/>
    <mergeCell ref="AM82:AP82"/>
    <mergeCell ref="AJ85:AL85"/>
    <mergeCell ref="AJ82:AL82"/>
    <mergeCell ref="AG85:AI85"/>
    <mergeCell ref="AG84:AI84"/>
    <mergeCell ref="AJ84:AL84"/>
    <mergeCell ref="V90:X90"/>
    <mergeCell ref="AJ87:AL87"/>
    <mergeCell ref="AM94:AP94"/>
    <mergeCell ref="AG95:AL95"/>
    <mergeCell ref="AM95:AP95"/>
    <mergeCell ref="AJ86:AL86"/>
    <mergeCell ref="AM86:AP86"/>
    <mergeCell ref="AG91:AP91"/>
    <mergeCell ref="AG93:AL93"/>
    <mergeCell ref="AM93:AP93"/>
    <mergeCell ref="AG92:AL92"/>
    <mergeCell ref="AM92:AP92"/>
    <mergeCell ref="AH87:AI87"/>
    <mergeCell ref="AM87:AP87"/>
    <mergeCell ref="AG86:AI86"/>
    <mergeCell ref="Y92:AA92"/>
    <mergeCell ref="P92:S92"/>
    <mergeCell ref="Y93:AA93"/>
    <mergeCell ref="W93:X93"/>
    <mergeCell ref="V98:AA98"/>
    <mergeCell ref="V99:AA99"/>
    <mergeCell ref="V101:AA101"/>
    <mergeCell ref="V100:AA100"/>
    <mergeCell ref="AG94:AL94"/>
    <mergeCell ref="P99:S99"/>
    <mergeCell ref="P100:S100"/>
    <mergeCell ref="P116:S116"/>
    <mergeCell ref="J92:N92"/>
    <mergeCell ref="V92:X92"/>
    <mergeCell ref="E131:F135"/>
    <mergeCell ref="P133:S133"/>
    <mergeCell ref="P134:S134"/>
    <mergeCell ref="P109:S109"/>
    <mergeCell ref="P120:S120"/>
    <mergeCell ref="P125:S125"/>
    <mergeCell ref="P132:S132"/>
    <mergeCell ref="P111:S111"/>
    <mergeCell ref="H134:N134"/>
    <mergeCell ref="P130:S130"/>
    <mergeCell ref="H132:N132"/>
    <mergeCell ref="H133:N133"/>
    <mergeCell ref="P126:S126"/>
    <mergeCell ref="P129:S129"/>
    <mergeCell ref="P119:S119"/>
    <mergeCell ref="H131:N131"/>
    <mergeCell ref="P124:S124"/>
    <mergeCell ref="P123:S123"/>
    <mergeCell ref="P115:S115"/>
    <mergeCell ref="P131:S131"/>
    <mergeCell ref="H130:N130"/>
    <mergeCell ref="P107:S107"/>
    <mergeCell ref="P97:S97"/>
    <mergeCell ref="P106:S106"/>
    <mergeCell ref="S64:T65"/>
    <mergeCell ref="S38:T38"/>
    <mergeCell ref="S29:T29"/>
    <mergeCell ref="P108:S108"/>
    <mergeCell ref="P105:S105"/>
    <mergeCell ref="B21:C21"/>
    <mergeCell ref="E27:G27"/>
    <mergeCell ref="S24:T24"/>
    <mergeCell ref="I28:L28"/>
    <mergeCell ref="P91:S91"/>
    <mergeCell ref="J90:N90"/>
    <mergeCell ref="H60:T60"/>
    <mergeCell ref="Q64:R65"/>
    <mergeCell ref="Q62:R62"/>
    <mergeCell ref="N64:O65"/>
    <mergeCell ref="S67:T67"/>
    <mergeCell ref="M68:T68"/>
    <mergeCell ref="S69:T69"/>
    <mergeCell ref="M64:M65"/>
    <mergeCell ref="N66:O66"/>
    <mergeCell ref="N63:O63"/>
    <mergeCell ref="F17:H17"/>
    <mergeCell ref="B10:T10"/>
    <mergeCell ref="B11:T11"/>
    <mergeCell ref="B12:T12"/>
    <mergeCell ref="F16:H16"/>
    <mergeCell ref="I17:J17"/>
    <mergeCell ref="I16:J16"/>
    <mergeCell ref="I29:L29"/>
    <mergeCell ref="P98:S98"/>
    <mergeCell ref="B13:T13"/>
    <mergeCell ref="E19:N19"/>
    <mergeCell ref="H63:K63"/>
    <mergeCell ref="H62:K62"/>
    <mergeCell ref="H68:K68"/>
    <mergeCell ref="Q67:R67"/>
    <mergeCell ref="S66:T66"/>
    <mergeCell ref="H66:K66"/>
    <mergeCell ref="Q61:R61"/>
    <mergeCell ref="Q63:R63"/>
    <mergeCell ref="N61:O61"/>
    <mergeCell ref="H61:K61"/>
    <mergeCell ref="E71:F71"/>
    <mergeCell ref="H67:K67"/>
    <mergeCell ref="N69:O69"/>
    <mergeCell ref="P118:S118"/>
    <mergeCell ref="P117:S117"/>
    <mergeCell ref="B15:T15"/>
    <mergeCell ref="K17:N17"/>
    <mergeCell ref="B16:E17"/>
    <mergeCell ref="P18:T18"/>
    <mergeCell ref="K16:N16"/>
    <mergeCell ref="S17:T17"/>
    <mergeCell ref="P16:R16"/>
    <mergeCell ref="S16:T16"/>
    <mergeCell ref="P17:R17"/>
    <mergeCell ref="S19:T19"/>
    <mergeCell ref="P20:T20"/>
    <mergeCell ref="P21:R21"/>
    <mergeCell ref="E21:N21"/>
    <mergeCell ref="S21:T21"/>
    <mergeCell ref="B23:T23"/>
    <mergeCell ref="B25:D29"/>
    <mergeCell ref="P24:Q24"/>
    <mergeCell ref="I24:L24"/>
    <mergeCell ref="I25:L25"/>
    <mergeCell ref="B24:D24"/>
    <mergeCell ref="M24:O24"/>
    <mergeCell ref="P112:S112"/>
    <mergeCell ref="S27:T27"/>
    <mergeCell ref="E26:G26"/>
    <mergeCell ref="S28:T28"/>
    <mergeCell ref="S26:T26"/>
    <mergeCell ref="E24:G24"/>
    <mergeCell ref="E28:G28"/>
    <mergeCell ref="M26:O26"/>
    <mergeCell ref="M27:O27"/>
    <mergeCell ref="M28:O28"/>
    <mergeCell ref="P25:Q25"/>
    <mergeCell ref="P26:Q26"/>
    <mergeCell ref="P27:Q27"/>
    <mergeCell ref="P28:Q28"/>
    <mergeCell ref="I27:L27"/>
    <mergeCell ref="B30:H30"/>
    <mergeCell ref="E29:G29"/>
    <mergeCell ref="E52:G52"/>
    <mergeCell ref="Q51:T51"/>
    <mergeCell ref="E49:G49"/>
    <mergeCell ref="B47:D47"/>
    <mergeCell ref="B37:F37"/>
    <mergeCell ref="B38:F38"/>
    <mergeCell ref="M29:O29"/>
    <mergeCell ref="P29:Q29"/>
    <mergeCell ref="T30:U30"/>
    <mergeCell ref="P36:T37"/>
    <mergeCell ref="I30:L30"/>
    <mergeCell ref="H52:K52"/>
    <mergeCell ref="H57:L57"/>
    <mergeCell ref="B54:C54"/>
    <mergeCell ref="L54:M54"/>
    <mergeCell ref="S40:T40"/>
    <mergeCell ref="S42:T42"/>
    <mergeCell ref="P41:R41"/>
    <mergeCell ref="B51:D51"/>
    <mergeCell ref="S41:T41"/>
    <mergeCell ref="M46:T46"/>
    <mergeCell ref="B46:K46"/>
    <mergeCell ref="H48:K48"/>
    <mergeCell ref="H49:K49"/>
    <mergeCell ref="B49:D49"/>
    <mergeCell ref="B48:D48"/>
    <mergeCell ref="P42:R42"/>
    <mergeCell ref="C53:D53"/>
    <mergeCell ref="E50:G50"/>
    <mergeCell ref="E47:G47"/>
    <mergeCell ref="N47:O47"/>
    <mergeCell ref="N52:O52"/>
    <mergeCell ref="N51:O51"/>
    <mergeCell ref="Q53:T53"/>
    <mergeCell ref="H50:K50"/>
    <mergeCell ref="Q52:T52"/>
    <mergeCell ref="B7:T9"/>
    <mergeCell ref="A2:U2"/>
    <mergeCell ref="A3:U3"/>
    <mergeCell ref="A4:U4"/>
    <mergeCell ref="P40:R40"/>
    <mergeCell ref="I38:M38"/>
    <mergeCell ref="G37:H37"/>
    <mergeCell ref="I39:M39"/>
    <mergeCell ref="G39:H39"/>
    <mergeCell ref="E25:G25"/>
    <mergeCell ref="G38:H38"/>
    <mergeCell ref="B36:N36"/>
    <mergeCell ref="B39:F39"/>
    <mergeCell ref="I37:M37"/>
    <mergeCell ref="M30:Q30"/>
    <mergeCell ref="P38:R38"/>
    <mergeCell ref="B32:P33"/>
    <mergeCell ref="S39:T39"/>
    <mergeCell ref="B19:C19"/>
    <mergeCell ref="P39:R39"/>
    <mergeCell ref="P19:R19"/>
    <mergeCell ref="M25:O25"/>
    <mergeCell ref="S25:T25"/>
    <mergeCell ref="I26:L26"/>
  </mergeCells>
  <phoneticPr fontId="2" type="noConversion"/>
  <dataValidations count="6">
    <dataValidation type="whole" allowBlank="1" showInputMessage="1" showErrorMessage="1" sqref="I25:I29" xr:uid="{00000000-0002-0000-0000-000000000000}">
      <formula1>0</formula1>
      <formula2>999999999</formula2>
    </dataValidation>
    <dataValidation type="whole" allowBlank="1" showInputMessage="1" showErrorMessage="1" sqref="E25:E29" xr:uid="{00000000-0002-0000-0000-000001000000}">
      <formula1>1001</formula1>
      <formula2>9999</formula2>
    </dataValidation>
    <dataValidation type="list" allowBlank="1" showInputMessage="1" showErrorMessage="1" sqref="S19" xr:uid="{00000000-0002-0000-0000-000002000000}">
      <formula1>$R$160:$R$161</formula1>
    </dataValidation>
    <dataValidation type="list" allowBlank="1" showInputMessage="1" showErrorMessage="1" sqref="S25:T29" xr:uid="{00000000-0002-0000-0000-000003000000}">
      <formula1>$X$9:$X$13</formula1>
    </dataValidation>
    <dataValidation type="list" allowBlank="1" showInputMessage="1" showErrorMessage="1" sqref="G37:H39 N37:N39" xr:uid="{00000000-0002-0000-0000-000004000000}">
      <formula1>$X$33:$X$34</formula1>
    </dataValidation>
    <dataValidation type="date" allowBlank="1" showInputMessage="1" showErrorMessage="1" sqref="M25:Q29" xr:uid="{00000000-0002-0000-0000-000005000000}">
      <formula1>44197</formula1>
      <formula2>47848</formula2>
    </dataValidation>
  </dataValidations>
  <printOptions horizontalCentered="1"/>
  <pageMargins left="0.23622047244094491" right="0.23622047244094491" top="0.62992125984251968" bottom="0.23622047244094491" header="0.31496062992125984" footer="0.31496062992125984"/>
  <pageSetup scale="36" fitToHeight="2" orientation="portrait" r:id="rId1"/>
  <headerFooter scaleWithDoc="0" alignWithMargins="0"/>
  <rowBreaks count="1" manualBreakCount="1">
    <brk id="9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20"/>
  <sheetViews>
    <sheetView workbookViewId="0">
      <selection activeCell="D12" sqref="D12"/>
    </sheetView>
  </sheetViews>
  <sheetFormatPr baseColWidth="10" defaultRowHeight="12.75"/>
  <cols>
    <col min="1" max="1" width="26" bestFit="1" customWidth="1"/>
  </cols>
  <sheetData>
    <row r="1" spans="1:14">
      <c r="A1" t="s">
        <v>31</v>
      </c>
      <c r="F1" t="s">
        <v>31</v>
      </c>
      <c r="K1" t="s">
        <v>31</v>
      </c>
    </row>
    <row r="2" spans="1:14">
      <c r="A2" s="16" t="s">
        <v>30</v>
      </c>
      <c r="B2" s="13">
        <f>+'Certificación Mensual SS'!P92</f>
        <v>1300000</v>
      </c>
      <c r="F2" s="16" t="s">
        <v>30</v>
      </c>
      <c r="G2" s="13">
        <f>+'Certificación Mensual SS'!AB93</f>
        <v>0</v>
      </c>
      <c r="K2" s="16" t="s">
        <v>30</v>
      </c>
      <c r="L2" s="13">
        <f>+'Certificación Mensual SS'!AM87</f>
        <v>0</v>
      </c>
    </row>
    <row r="3" spans="1:14">
      <c r="A3" t="s">
        <v>7</v>
      </c>
      <c r="B3" s="13">
        <f>+'Certificación Mensual SS'!H83</f>
        <v>1300000</v>
      </c>
      <c r="F3" t="s">
        <v>7</v>
      </c>
      <c r="G3" s="13">
        <f>+'Certificación Mensual SS'!H83</f>
        <v>1300000</v>
      </c>
      <c r="K3" t="s">
        <v>7</v>
      </c>
      <c r="L3" s="13">
        <f>+G3</f>
        <v>1300000</v>
      </c>
    </row>
    <row r="4" spans="1:14">
      <c r="A4" t="s">
        <v>8</v>
      </c>
      <c r="B4" s="15">
        <f>B2/'Calculo Solidaridad Pensional'!B3</f>
        <v>1</v>
      </c>
      <c r="F4" t="s">
        <v>8</v>
      </c>
      <c r="G4" s="15">
        <f>G2/'Calculo Solidaridad Pensional'!G3</f>
        <v>0</v>
      </c>
      <c r="K4" t="s">
        <v>8</v>
      </c>
      <c r="L4" s="15">
        <f>L2/'Calculo Solidaridad Pensional'!L3</f>
        <v>0</v>
      </c>
    </row>
    <row r="5" spans="1:14">
      <c r="A5" t="s">
        <v>9</v>
      </c>
      <c r="B5">
        <f>+D13</f>
        <v>0</v>
      </c>
      <c r="F5" t="s">
        <v>9</v>
      </c>
      <c r="G5">
        <f>+I13</f>
        <v>0</v>
      </c>
      <c r="K5" t="s">
        <v>9</v>
      </c>
      <c r="L5">
        <f>+N13</f>
        <v>0</v>
      </c>
    </row>
    <row r="7" spans="1:14">
      <c r="A7">
        <v>4</v>
      </c>
      <c r="B7">
        <v>16</v>
      </c>
      <c r="C7" s="2">
        <v>0.01</v>
      </c>
      <c r="D7">
        <f>+IF(AND(A7&lt;=$B$4,$B$4&lt;B7),B2*C7,0)</f>
        <v>0</v>
      </c>
      <c r="F7">
        <v>4</v>
      </c>
      <c r="G7">
        <v>16</v>
      </c>
      <c r="H7" s="2">
        <v>0.01</v>
      </c>
      <c r="I7">
        <f>+IF(AND(F7&lt;=$B$4,$B$4&lt;G7),G2*H7,0)</f>
        <v>0</v>
      </c>
      <c r="K7">
        <v>4</v>
      </c>
      <c r="L7">
        <v>16</v>
      </c>
      <c r="M7" s="2">
        <v>0.01</v>
      </c>
      <c r="N7">
        <f>+IF(AND(K7&lt;=$B$4,$B$4&lt;L7),L2*M7,0)</f>
        <v>0</v>
      </c>
    </row>
    <row r="8" spans="1:14">
      <c r="A8">
        <v>16</v>
      </c>
      <c r="B8">
        <v>17</v>
      </c>
      <c r="C8" s="1">
        <v>1.2E-2</v>
      </c>
      <c r="D8">
        <f>+IF(AND(A8&lt;=$B$4,$B$4&lt;=B8),B2*C8,0)</f>
        <v>0</v>
      </c>
      <c r="F8">
        <v>16</v>
      </c>
      <c r="G8">
        <v>17</v>
      </c>
      <c r="H8" s="1">
        <v>1.2E-2</v>
      </c>
      <c r="I8">
        <f>+IF(AND(F8&lt;=$B$4,$B$4&lt;=G8),G2*H8,0)</f>
        <v>0</v>
      </c>
      <c r="K8">
        <v>16</v>
      </c>
      <c r="L8">
        <v>17</v>
      </c>
      <c r="M8" s="1">
        <v>1.2E-2</v>
      </c>
      <c r="N8">
        <f>+IF(AND(K8&lt;=$B$4,$B$4&lt;=L8),L2*M8,0)</f>
        <v>0</v>
      </c>
    </row>
    <row r="9" spans="1:14">
      <c r="A9">
        <v>17</v>
      </c>
      <c r="B9">
        <v>18</v>
      </c>
      <c r="C9" s="1">
        <v>1.4E-2</v>
      </c>
      <c r="D9">
        <f>+IF(AND(A9&lt;$B$4,$B$4&lt;=B9),B2*C9,0)</f>
        <v>0</v>
      </c>
      <c r="F9">
        <v>17</v>
      </c>
      <c r="G9">
        <v>18</v>
      </c>
      <c r="H9" s="1">
        <v>1.4E-2</v>
      </c>
      <c r="I9">
        <f>+IF(AND(F9&lt;$B$4,$B$4&lt;=G9),G2*H9,0)</f>
        <v>0</v>
      </c>
      <c r="K9">
        <v>17</v>
      </c>
      <c r="L9">
        <v>18</v>
      </c>
      <c r="M9" s="1">
        <v>1.4E-2</v>
      </c>
      <c r="N9">
        <f>+IF(AND(K9&lt;$B$4,$B$4&lt;=L9),L2*M9,0)</f>
        <v>0</v>
      </c>
    </row>
    <row r="10" spans="1:14">
      <c r="A10">
        <v>18</v>
      </c>
      <c r="B10">
        <v>19</v>
      </c>
      <c r="C10" s="1">
        <v>1.6E-2</v>
      </c>
      <c r="D10">
        <f>+IF(AND(A10&lt;$B$4,$B$4&lt;=B10),B2*C10,0)</f>
        <v>0</v>
      </c>
      <c r="F10">
        <v>18</v>
      </c>
      <c r="G10">
        <v>19</v>
      </c>
      <c r="H10" s="1">
        <v>1.6E-2</v>
      </c>
      <c r="I10">
        <f>+IF(AND(F10&lt;$B$4,$B$4&lt;=G10),G2*H10,0)</f>
        <v>0</v>
      </c>
      <c r="K10">
        <v>18</v>
      </c>
      <c r="L10">
        <v>19</v>
      </c>
      <c r="M10" s="1">
        <v>1.6E-2</v>
      </c>
      <c r="N10">
        <f>+IF(AND(K10&lt;$B$4,$B$4&lt;=L10),L2*M10,0)</f>
        <v>0</v>
      </c>
    </row>
    <row r="11" spans="1:14">
      <c r="A11">
        <v>19</v>
      </c>
      <c r="B11">
        <v>20</v>
      </c>
      <c r="C11" s="1">
        <v>1.7999999999999999E-2</v>
      </c>
      <c r="D11">
        <f>+IF(AND(A11&lt;$B$4,$B$4&lt;=B11),B2*C11,0)</f>
        <v>0</v>
      </c>
      <c r="F11">
        <v>19</v>
      </c>
      <c r="G11">
        <v>20</v>
      </c>
      <c r="H11" s="1">
        <v>1.7999999999999999E-2</v>
      </c>
      <c r="I11">
        <f>+IF(AND(F11&lt;$B$4,$B$4&lt;=G11),G2*H11,0)</f>
        <v>0</v>
      </c>
      <c r="K11">
        <v>19</v>
      </c>
      <c r="L11">
        <v>20</v>
      </c>
      <c r="M11" s="1">
        <v>1.7999999999999999E-2</v>
      </c>
      <c r="N11">
        <f>+IF(AND(K11&lt;$B$4,$B$4&lt;=L11),L2*M11,0)</f>
        <v>0</v>
      </c>
    </row>
    <row r="12" spans="1:14">
      <c r="A12">
        <v>20</v>
      </c>
      <c r="C12" s="2">
        <v>0.02</v>
      </c>
      <c r="D12">
        <f>+IF(A12&lt;B$4,B2*C12,0)</f>
        <v>0</v>
      </c>
      <c r="F12">
        <v>20</v>
      </c>
      <c r="H12" s="2">
        <v>0.02</v>
      </c>
      <c r="I12">
        <f>+IF(F12&lt;G$4,G2*H12,0)</f>
        <v>0</v>
      </c>
      <c r="K12">
        <v>20</v>
      </c>
      <c r="L12">
        <v>25</v>
      </c>
      <c r="M12" s="2">
        <v>0.02</v>
      </c>
      <c r="N12">
        <f>+IF(K12&lt;L$4,L2*M12,0)</f>
        <v>0</v>
      </c>
    </row>
    <row r="13" spans="1:14">
      <c r="D13">
        <f>+SUM(D7:D12)</f>
        <v>0</v>
      </c>
      <c r="I13">
        <f>+SUM(I7:I12)</f>
        <v>0</v>
      </c>
      <c r="N13">
        <f>+SUM(N7:N12)</f>
        <v>0</v>
      </c>
    </row>
    <row r="16" spans="1:14">
      <c r="C16" s="16" t="s">
        <v>36</v>
      </c>
    </row>
    <row r="17" spans="1:4">
      <c r="C17" s="16" t="s">
        <v>100</v>
      </c>
    </row>
    <row r="19" spans="1:4">
      <c r="A19">
        <f>+B3*B12</f>
        <v>0</v>
      </c>
    </row>
    <row r="20" spans="1:4">
      <c r="A20">
        <f>+A19/0.4</f>
        <v>0</v>
      </c>
      <c r="D20">
        <f>+IF(AND(A12&lt;$B$4,B4&gt;B12),B3*B12*2%,IF(AND(B4&gt;A12,B4&lt;=B12),B2*C12,0))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2:F21"/>
  <sheetViews>
    <sheetView topLeftCell="A10" workbookViewId="0">
      <selection activeCell="E19" sqref="E19"/>
    </sheetView>
  </sheetViews>
  <sheetFormatPr baseColWidth="10" defaultRowHeight="12.75"/>
  <cols>
    <col min="1" max="1" width="28.85546875" bestFit="1" customWidth="1"/>
    <col min="2" max="2" width="6.85546875" bestFit="1" customWidth="1"/>
    <col min="3" max="3" width="13.28515625" bestFit="1" customWidth="1"/>
    <col min="4" max="4" width="15" bestFit="1" customWidth="1"/>
    <col min="5" max="5" width="45.140625" customWidth="1"/>
  </cols>
  <sheetData>
    <row r="2" spans="1:6">
      <c r="A2" s="16" t="s">
        <v>50</v>
      </c>
      <c r="C2" s="13">
        <f>+'Certificación Mensual SS'!P123</f>
        <v>3.5</v>
      </c>
    </row>
    <row r="3" spans="1:6">
      <c r="A3" s="3" t="s">
        <v>126</v>
      </c>
      <c r="B3" s="3"/>
      <c r="C3" s="4">
        <f>+'Certificación Mensual SS'!P83</f>
        <v>47065</v>
      </c>
      <c r="D3" s="14"/>
    </row>
    <row r="4" spans="1:6">
      <c r="A4" s="3"/>
      <c r="B4" s="3"/>
      <c r="C4" s="4"/>
      <c r="D4" s="15"/>
    </row>
    <row r="5" spans="1:6" ht="31.5" customHeight="1">
      <c r="A5" s="618" t="s">
        <v>10</v>
      </c>
      <c r="B5" s="618"/>
      <c r="C5" s="5">
        <f>C2/C3</f>
        <v>7.4365239562307448E-5</v>
      </c>
      <c r="D5" s="12"/>
    </row>
    <row r="7" spans="1:6" ht="13.5" thickBot="1"/>
    <row r="8" spans="1:6" ht="51.75" thickBot="1">
      <c r="B8" s="619" t="s">
        <v>11</v>
      </c>
      <c r="C8" s="620"/>
      <c r="D8" s="17" t="s">
        <v>63</v>
      </c>
      <c r="E8" s="6" t="s">
        <v>64</v>
      </c>
      <c r="F8" s="6" t="s">
        <v>65</v>
      </c>
    </row>
    <row r="9" spans="1:6" ht="13.5" thickBot="1">
      <c r="B9" s="7" t="s">
        <v>12</v>
      </c>
      <c r="C9" s="8" t="s">
        <v>13</v>
      </c>
      <c r="D9" s="18"/>
      <c r="E9" s="9"/>
      <c r="F9" s="9"/>
    </row>
    <row r="10" spans="1:6" ht="13.5" thickBot="1">
      <c r="B10" s="10">
        <v>0</v>
      </c>
      <c r="C10" s="10">
        <v>95</v>
      </c>
      <c r="D10" s="19">
        <v>0</v>
      </c>
      <c r="E10" s="20" t="s">
        <v>66</v>
      </c>
      <c r="F10" s="21">
        <v>0</v>
      </c>
    </row>
    <row r="11" spans="1:6" ht="26.25" thickBot="1">
      <c r="B11" s="10">
        <v>95</v>
      </c>
      <c r="C11" s="10">
        <v>150</v>
      </c>
      <c r="D11" s="19">
        <v>0.19</v>
      </c>
      <c r="E11" s="22" t="s">
        <v>67</v>
      </c>
      <c r="F11" s="21">
        <v>0</v>
      </c>
    </row>
    <row r="12" spans="1:6" ht="26.25" thickBot="1">
      <c r="B12" s="10">
        <v>150</v>
      </c>
      <c r="C12" s="10">
        <v>360</v>
      </c>
      <c r="D12" s="19">
        <v>0.28000000000000003</v>
      </c>
      <c r="E12" s="22" t="s">
        <v>68</v>
      </c>
      <c r="F12" s="21">
        <v>0</v>
      </c>
    </row>
    <row r="13" spans="1:6" ht="26.25" thickBot="1">
      <c r="B13" s="11">
        <v>360</v>
      </c>
      <c r="C13" s="11" t="s">
        <v>69</v>
      </c>
      <c r="D13" s="23">
        <v>0.33</v>
      </c>
      <c r="E13" s="24" t="s">
        <v>70</v>
      </c>
      <c r="F13" s="21">
        <v>0</v>
      </c>
    </row>
    <row r="17" spans="1:5">
      <c r="C17" s="12">
        <f>+IF(AND(B10&lt;$C$5,$C$5&lt;=C10),D10,0)</f>
        <v>0</v>
      </c>
      <c r="D17" s="12"/>
      <c r="E17" s="15"/>
    </row>
    <row r="18" spans="1:5">
      <c r="C18" s="12">
        <f>+IF(AND(B11&lt;$C$5,$C$5&lt;=C11),((C5-95)*19%*$C$3),0)</f>
        <v>0</v>
      </c>
      <c r="D18" s="12"/>
    </row>
    <row r="19" spans="1:5">
      <c r="C19" s="12">
        <f>+IF(AND(B12&lt;$C$5,$C$5&lt;=C12),((($C$5-150)*28%)+10)*C3,0)</f>
        <v>0</v>
      </c>
      <c r="D19" s="25"/>
    </row>
    <row r="20" spans="1:5">
      <c r="C20" s="12">
        <f>+IF(B13&lt;=$C$5,(((C5-360)*33%)+69)*$C$3,0)</f>
        <v>0</v>
      </c>
      <c r="D20" s="12"/>
    </row>
    <row r="21" spans="1:5">
      <c r="A21" s="16" t="s">
        <v>49</v>
      </c>
      <c r="C21" s="12">
        <f>+SUM(C17:C20)</f>
        <v>0</v>
      </c>
    </row>
  </sheetData>
  <mergeCells count="2">
    <mergeCell ref="A5:B5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Certificación Mensual SS</vt:lpstr>
      <vt:lpstr>Calculo Solidaridad Pensional</vt:lpstr>
      <vt:lpstr>Calculo Retencion</vt:lpstr>
      <vt:lpstr>'Certificación Mensual SS'!Área_de_impresión</vt:lpstr>
      <vt:lpstr>'Certificación Mensual SS'!Títulos_a_imprimir</vt:lpstr>
    </vt:vector>
  </TitlesOfParts>
  <Company>UNAL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</dc:creator>
  <cp:lastModifiedBy>UNIVERSIDAD NACIONAL</cp:lastModifiedBy>
  <cp:lastPrinted>2019-02-13T21:44:42Z</cp:lastPrinted>
  <dcterms:created xsi:type="dcterms:W3CDTF">2006-11-22T23:27:29Z</dcterms:created>
  <dcterms:modified xsi:type="dcterms:W3CDTF">2024-10-28T19:43:12Z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