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Google Drive\Otros ordenadores\Mi portátil\AGEC-UNAL\2. Actividades Contables\Informes trimestrales\Reportes CGN\Operaciones Recíprocas\2024\IV Trimestre\"/>
    </mc:Choice>
  </mc:AlternateContent>
  <xr:revisionPtr revIDLastSave="0" documentId="13_ncr:1_{29E196AB-1790-4DFB-8BD9-66016B0A084B}" xr6:coauthVersionLast="47" xr6:coauthVersionMax="47" xr10:uidLastSave="{00000000-0000-0000-0000-000000000000}"/>
  <workbookProtection workbookAlgorithmName="SHA-512" workbookHashValue="7UFce7EHVYTRocnITTAjHlAkWsZTk+HmxezxiThojDrN5JSToIOYooiYrlNvRQht9vJjSuuU+PYk4eNs5ooTCw==" workbookSaltValue="ucQiBlOL1obWZu5vQgN9qQ==" workbookSpinCount="100000" lockStructure="1"/>
  <bookViews>
    <workbookView xWindow="-120" yWindow="-120" windowWidth="20730" windowHeight="11040" firstSheet="1" activeTab="1" xr2:uid="{00000000-000D-0000-FFFF-FFFF00000000}"/>
  </bookViews>
  <sheets>
    <sheet name="Matriz" sheetId="1" state="hidden" r:id="rId1"/>
    <sheet name="Conciliacion OR" sheetId="3" r:id="rId2"/>
    <sheet name="8. Directorio Sedes" sheetId="4" state="hidden" r:id="rId3"/>
  </sheets>
  <definedNames>
    <definedName name="_xlnm._FilterDatabase" localSheetId="2" hidden="1">'8. Directorio Sedes'!$A$1:$F$15</definedName>
    <definedName name="_xlnm._FilterDatabase" localSheetId="0" hidden="1">Matriz!$A$10:$H$253</definedName>
    <definedName name="_xlnm.Print_Area" localSheetId="0">Matriz!$A$2:$BV$254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3" l="1"/>
  <c r="G59" i="3"/>
  <c r="F59" i="3"/>
  <c r="E59" i="3"/>
  <c r="H1" i="3" l="1"/>
  <c r="A9" i="3" l="1"/>
  <c r="A10" i="3"/>
  <c r="A11" i="3"/>
  <c r="A12" i="3"/>
  <c r="A13" i="3"/>
  <c r="A14" i="3"/>
  <c r="A15" i="3"/>
  <c r="A16" i="3"/>
  <c r="A17" i="3"/>
  <c r="A18" i="3"/>
  <c r="A19" i="3"/>
  <c r="A8" i="3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H11" i="1"/>
  <c r="B11" i="1" s="1"/>
  <c r="F12" i="3" l="1"/>
  <c r="D18" i="3"/>
  <c r="C9" i="3"/>
  <c r="D16" i="3"/>
  <c r="C15" i="3"/>
  <c r="F18" i="3"/>
  <c r="C18" i="3"/>
  <c r="C10" i="3"/>
  <c r="C17" i="3"/>
  <c r="F19" i="3"/>
  <c r="C14" i="3"/>
  <c r="E18" i="3"/>
  <c r="C13" i="3"/>
  <c r="F8" i="3"/>
  <c r="C12" i="3"/>
  <c r="C19" i="3"/>
  <c r="C11" i="3"/>
  <c r="F16" i="3"/>
  <c r="E12" i="3"/>
  <c r="D12" i="3"/>
  <c r="F14" i="3"/>
  <c r="E14" i="3"/>
  <c r="D10" i="3"/>
  <c r="F11" i="3"/>
  <c r="F10" i="3"/>
  <c r="E8" i="3"/>
  <c r="D14" i="3"/>
  <c r="C16" i="3"/>
  <c r="E16" i="3"/>
  <c r="F17" i="3"/>
  <c r="F15" i="3"/>
  <c r="F9" i="3"/>
  <c r="E19" i="3"/>
  <c r="E17" i="3"/>
  <c r="E15" i="3"/>
  <c r="E13" i="3"/>
  <c r="E11" i="3"/>
  <c r="E9" i="3"/>
  <c r="D19" i="3"/>
  <c r="D17" i="3"/>
  <c r="D15" i="3"/>
  <c r="D13" i="3"/>
  <c r="D11" i="3"/>
  <c r="D9" i="3"/>
  <c r="F13" i="3"/>
  <c r="C8" i="3"/>
  <c r="D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23" authorId="0" shapeId="0" xr:uid="{A5FEE866-F7E0-4A3B-9D0B-EDC53E59158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Fecha en que se origina la transacción</t>
        </r>
      </text>
    </comment>
    <comment ref="J23" authorId="0" shapeId="0" xr:uid="{DDCA9DAB-0C9C-4DDA-AFC2-5EBFCF30DFB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Elija la Sede y/o Unidad Especial con quien presenta saldos recíprocos</t>
        </r>
      </text>
    </comment>
    <comment ref="C32" authorId="0" shapeId="0" xr:uid="{305C8B56-E168-4099-95E0-E07BD576B4B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Fecha en que se origina la transacción</t>
        </r>
      </text>
    </comment>
    <comment ref="J32" authorId="0" shapeId="0" xr:uid="{44B1B104-4C95-4DDC-92F8-7A306DB5C25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Dependencia de la entidad recíproca</t>
        </r>
      </text>
    </comment>
    <comment ref="E55" authorId="0" shapeId="0" xr:uid="{BF78E92D-B6DC-4244-A213-728674F71647}">
      <text>
        <r>
          <rPr>
            <b/>
            <sz val="9"/>
            <color indexed="81"/>
            <rFont val="Tahoma"/>
            <family val="2"/>
          </rPr>
          <t>USUARIO:
Para ser diligenciado por la Universidad</t>
        </r>
      </text>
    </comment>
  </commentList>
</comments>
</file>

<file path=xl/sharedStrings.xml><?xml version="1.0" encoding="utf-8"?>
<sst xmlns="http://schemas.openxmlformats.org/spreadsheetml/2006/main" count="866" uniqueCount="334">
  <si>
    <t>Cuenta CGN</t>
  </si>
  <si>
    <t>Concepto</t>
  </si>
  <si>
    <t>Recíproca</t>
  </si>
  <si>
    <t>UNIVERSIDAD DE ANTIOQUIA</t>
  </si>
  <si>
    <t>UNIVERSIDAD DEL VALLE</t>
  </si>
  <si>
    <t>UNIVERSIDAD POPULAR DEL CESAR</t>
  </si>
  <si>
    <t>MINISTERIO DE EDUCACION NACIONAL</t>
  </si>
  <si>
    <t>UNIVERSIDAD DE CUNDINAMARCA</t>
  </si>
  <si>
    <t>BANCO AGRARIO DE COLOMBIA</t>
  </si>
  <si>
    <t>GERENCIA NACIONAL FINANCIERA Y ADMINISTRATIVA</t>
  </si>
  <si>
    <t>Entidad</t>
  </si>
  <si>
    <t>Corriente</t>
  </si>
  <si>
    <t>No Corriente</t>
  </si>
  <si>
    <t>CENTRAL DE INVERSIONES S.A.</t>
  </si>
  <si>
    <t xml:space="preserve">CGN2015_002_OPERACIONES_RECIPROCAS_CONVERGENCIA </t>
  </si>
  <si>
    <t>UNIVERSIDAD DE PAMPLONA</t>
  </si>
  <si>
    <t>COLEGIO MAYOR DE ANTIOQUIA</t>
  </si>
  <si>
    <t>INSTITUCIÓN UNIVERSITARIA PASCUAL BRAVO</t>
  </si>
  <si>
    <t>SISTEMA GENERAL DE REGALÍAS</t>
  </si>
  <si>
    <t>SUPERINTENDENCIA NACIONAL DE SALUD</t>
  </si>
  <si>
    <t>FONDO FINANCIERO DISTRITAL DE SALUD</t>
  </si>
  <si>
    <t>1.3.17.20</t>
  </si>
  <si>
    <t>SERVICIOS DE INVESTIGACIÓN CIENTÍFICA Y TECNOLÓGICA</t>
  </si>
  <si>
    <t>MUNICIPIO DE MANIZALES</t>
  </si>
  <si>
    <t>EMPRESA COLOMBIANA DE PETROLEOS ECOPETROL</t>
  </si>
  <si>
    <t>GOBERNACION DEL AMAZONAS</t>
  </si>
  <si>
    <t>AGENCIA NACIONAL DEL ESPECTRO</t>
  </si>
  <si>
    <t>AGENCIA DISTRITAL PARA LA EDUCACION SUPERIOR LA CI</t>
  </si>
  <si>
    <t>1.3.38.01</t>
  </si>
  <si>
    <t>SENTENCIAS</t>
  </si>
  <si>
    <t>DEPARTAMENTO DEL PUTUMAYO</t>
  </si>
  <si>
    <t>MUNICIPIO DE BARBOSA</t>
  </si>
  <si>
    <t>1.3.37.12</t>
  </si>
  <si>
    <t>DEPARTAMENTO DEL ARCHIPIELAGO DE SAN ANDRES, PROVI</t>
  </si>
  <si>
    <t>DEPARTAMENTO DEL CESAR</t>
  </si>
  <si>
    <t>DEPARTAMENTO DE NARIÑO</t>
  </si>
  <si>
    <t>DEPARTAMENTO DE ANTIOQUIA</t>
  </si>
  <si>
    <t>DEPARTAMENTO DE CALDAS</t>
  </si>
  <si>
    <t>DEPARTAMENTO DEL TOLIMA</t>
  </si>
  <si>
    <t>DEPARTAMENTO DE BOYACA</t>
  </si>
  <si>
    <t>DEPARTAMENTO DEL CAUCA</t>
  </si>
  <si>
    <t>BOGOTA D.C.</t>
  </si>
  <si>
    <t>DEPARTAMENTO DEL GUAVIARE</t>
  </si>
  <si>
    <t>DEPARTAMENTO NORTE DE SANTANDER</t>
  </si>
  <si>
    <t>DEPARTAMENTO DE CUNDINAMARCA</t>
  </si>
  <si>
    <t>UNIDAD ADMINISTRATIVA ESPECIAL DE PENSIONES DEL DE</t>
  </si>
  <si>
    <t>1.3.38.03</t>
  </si>
  <si>
    <t>INTERESES DE SENTENCIAS</t>
  </si>
  <si>
    <t>1.3.84.21</t>
  </si>
  <si>
    <t>INDEMNIZACIONES</t>
  </si>
  <si>
    <t>LA PREVISORA S A COMPANIA DE SEGUROS</t>
  </si>
  <si>
    <t>1.3.84.35</t>
  </si>
  <si>
    <t>INTERESES DE MORA</t>
  </si>
  <si>
    <t>MUNICIPIO DE MOMIL</t>
  </si>
  <si>
    <t>GOBIERNO DEPARTAMENTAL DEL TOLIMA</t>
  </si>
  <si>
    <t>FONDO DE PRESTACIONES ECONOMICAS CESANTIAS Y PENSI</t>
  </si>
  <si>
    <t>MUNICIPIO DE CALARCA</t>
  </si>
  <si>
    <t>EMPRESA SOCIAL DEL ESTADO HOSPITAL LA MISERICORDIA</t>
  </si>
  <si>
    <t>MUNICIPIO DE BUCARAMANGA</t>
  </si>
  <si>
    <t>HOSPITAL DEPARTAMENTAL PSIQUIATRICO UNIVERSITARIO</t>
  </si>
  <si>
    <t>INSTITUTO DEPARTAMENTAL DE BELLAS ARTES</t>
  </si>
  <si>
    <t>DEPARTAMENTO DEL VALLE DEL CAUCA</t>
  </si>
  <si>
    <t>EMPRESA SOCIAL DEL ESTADO HOSPITAL SAN RAFAEL DE F</t>
  </si>
  <si>
    <t>MUNICIPIO DE PENSILVANIA</t>
  </si>
  <si>
    <t>MUNICIPIO DE SAMANA</t>
  </si>
  <si>
    <t>MUNICIPIO DE CALOTO</t>
  </si>
  <si>
    <t>ESE HOSPITAL SANTANDER</t>
  </si>
  <si>
    <t>1.3.84.39</t>
  </si>
  <si>
    <t>ARRENDAMIENTO OPERATIVO</t>
  </si>
  <si>
    <t>CORPORACION SALUD UN</t>
  </si>
  <si>
    <t>1.3.85.02</t>
  </si>
  <si>
    <t>PRESTACIÓN DE SERVICIOS</t>
  </si>
  <si>
    <t>CORPORACION AUTONOMA DE CHIVOR CORPOCHIVOR</t>
  </si>
  <si>
    <t>HOSPITAL LOCAL DE CICUCO</t>
  </si>
  <si>
    <t>CORPORACION AUTONOMA REGIONAL DEL RIOGRANDE DE LA</t>
  </si>
  <si>
    <t>MINISTERIO DE COMERCIO INDUSTRIA Y TURISMO</t>
  </si>
  <si>
    <t>MUNICIPIO DE ARAUQUITA</t>
  </si>
  <si>
    <t>DEPARTAMENTO DE LA GUAJIRA</t>
  </si>
  <si>
    <t>MUNICIPIO DE SUCRE SUCRE</t>
  </si>
  <si>
    <t>BOGOTA DISTRITO CAPITAL</t>
  </si>
  <si>
    <t>MUNICIPIO DE TOCANCIPA</t>
  </si>
  <si>
    <t>UNIDAD ADMINISTRATIVA ESPECIAL DE REHABILITACION Y</t>
  </si>
  <si>
    <t>1.9.05.03</t>
  </si>
  <si>
    <t>COMISIONES</t>
  </si>
  <si>
    <t>SOCIEDAD FIDUCIARIA DE DESARROLLO AGROPECUARIO S A</t>
  </si>
  <si>
    <t>1.9.08.01</t>
  </si>
  <si>
    <t>EN ADMINISTRACIÓN</t>
  </si>
  <si>
    <t>INSTITUTO TECNOLÓGICO METROPOLITANO</t>
  </si>
  <si>
    <t>UNIVERIDAD DE LA GUAJIRA</t>
  </si>
  <si>
    <t>ROTORR-MOTOR DE INNOVACIÓN</t>
  </si>
  <si>
    <t>2.4.01.01</t>
  </si>
  <si>
    <t>BIENES Y SERVICIOS</t>
  </si>
  <si>
    <t>FIDEICOMISOS PATRIMONIOS AUTONOMOS FIDUCIARIA LA P</t>
  </si>
  <si>
    <t>UNIVERSIDAD INTERNACIONAL DEL TROPICO AMERICANO</t>
  </si>
  <si>
    <t>FIDUCIARIA LA PREVISORA S A</t>
  </si>
  <si>
    <t>2.4.07.04</t>
  </si>
  <si>
    <t>VENTAS POR CUENTA DE TERCEROS</t>
  </si>
  <si>
    <t>2.4.07.22</t>
  </si>
  <si>
    <t>ESTAMPILLAS</t>
  </si>
  <si>
    <t>MUNICIPIO DE LA PAZ</t>
  </si>
  <si>
    <t>2.4.07.26</t>
  </si>
  <si>
    <t>RENDIMIENTOS FINANCIEROS</t>
  </si>
  <si>
    <t>2.4.90.40</t>
  </si>
  <si>
    <t>SALDOS A FAVOR DE BENEFICIARIOS</t>
  </si>
  <si>
    <t>MUNICIPIO DE PROVIDENCIA</t>
  </si>
  <si>
    <t>UNIDAD DE PLANEACION MINERO ENERGETICA</t>
  </si>
  <si>
    <t>MINISTERIO DE HACIENDA Y CREDITO PUBLICO</t>
  </si>
  <si>
    <t>HONORABLE SENADO DE LA REPUBLICA</t>
  </si>
  <si>
    <t>INSTITUTO COLOMBIANO DE BIENESTAR FAMILIAR</t>
  </si>
  <si>
    <t>MINISTERIO DE CIENCIA TECNOLOGIA E INNOVACION</t>
  </si>
  <si>
    <t>2.4.90.50</t>
  </si>
  <si>
    <t>APORTES AL ICBF Y SENA</t>
  </si>
  <si>
    <t>2.9.01.01</t>
  </si>
  <si>
    <t>ANTICIPOS SOBRE VENTAS DE BIENES Y SERVICIOS</t>
  </si>
  <si>
    <t>MUNICIPIO DE MUTATA</t>
  </si>
  <si>
    <t>AREA METROPOLITANA DEL VALLE DE ABURRA</t>
  </si>
  <si>
    <t>MUNICIPIO DE NEIVA</t>
  </si>
  <si>
    <t>2.9.02.01</t>
  </si>
  <si>
    <t>MUNICIPIO DE TAURAMENA</t>
  </si>
  <si>
    <t>MUNICIPIO DE SAN JUAN DE URABA</t>
  </si>
  <si>
    <t>FONDO DE TECNOLOGIAS DE LA INFORMACION Y LAS COMUN</t>
  </si>
  <si>
    <t>FIDEICOMISO SOCIEDAD FIDUCIARIA FIDUCOLDEX</t>
  </si>
  <si>
    <t>MINISTERIO DEL INTERIOR</t>
  </si>
  <si>
    <t>MUNICIPIO DE BARRANCABERMEJA</t>
  </si>
  <si>
    <t>BUENAVENTURA DISTRITO ESPECIAL INDUSTRIAL PORTUARI</t>
  </si>
  <si>
    <t>EMPRESAS PUBLICAS DE MEDELLIN ESP</t>
  </si>
  <si>
    <t>MUNICIPIO DE ITAGUI</t>
  </si>
  <si>
    <t>MUNICIPIO DE YARUMAL</t>
  </si>
  <si>
    <t>POLITECNICO COLOMBIANO JAIME ISAZA CADAVID</t>
  </si>
  <si>
    <t>MUNICIPIO DE CALDAS</t>
  </si>
  <si>
    <t>MUNICIPIO EL CARMEN DE VIBORAL</t>
  </si>
  <si>
    <t>MUNICIPIO DE CANDELARIA</t>
  </si>
  <si>
    <t>DEPARTAMENTO DEL GUAINIA</t>
  </si>
  <si>
    <t>DISTRITO ESPECIAL TURISTICO Y CULTURAL DE RIOHACHA</t>
  </si>
  <si>
    <t>DEPARTAMENTO DE SUCRE</t>
  </si>
  <si>
    <t>SERVICIO NACIONAL DE APRENDIZAJE</t>
  </si>
  <si>
    <t>AGENCIA DE EDUCACIÓN POSTSECUNDARIA DE MEDELLIN -</t>
  </si>
  <si>
    <t>MUNICIPIO DE GARZON</t>
  </si>
  <si>
    <t>MUNICIPIO DE BUGALAGRANDE</t>
  </si>
  <si>
    <t>MUNICIPIO DE PLANADAS</t>
  </si>
  <si>
    <t>MUNICIPIO DE VILLANUEVA</t>
  </si>
  <si>
    <t>MUNICIPIO DE PLANETA RICA</t>
  </si>
  <si>
    <t>MUNICIPIO DE LA VIRGINIA</t>
  </si>
  <si>
    <t>MUNICIPIO DE ACACIAS</t>
  </si>
  <si>
    <t>Departamento del Archipélago de San Andrés y Providencia</t>
  </si>
  <si>
    <t>2.9.90.02</t>
  </si>
  <si>
    <t>INGRESO DIFERIDO POR TRANSFERENCIAS CONDICIONADAS</t>
  </si>
  <si>
    <t>GOBERNACION DE ARAUCA</t>
  </si>
  <si>
    <t>DEPARTAMENTO DEL CHOCO</t>
  </si>
  <si>
    <t>DEPARTAMENTO DEL CASANARE</t>
  </si>
  <si>
    <t>GOBERNACION ARCHIPIELAGO DE SAN ANDRES PROVIDENCIA</t>
  </si>
  <si>
    <t>INSTITUTO COLOMBIANO DE CREDITO EDUCATIVO Y ESTUDI</t>
  </si>
  <si>
    <t>4.4.28.02</t>
  </si>
  <si>
    <t>PARA PROYECTOS DE INVERSIÓN</t>
  </si>
  <si>
    <t>DEPARTAMENTO DE SANTANDER</t>
  </si>
  <si>
    <t>MUNICIPIO DE URIBIA</t>
  </si>
  <si>
    <t>4.4.28.05</t>
  </si>
  <si>
    <t>PARA PROGRAMAS DE EDUCACIÓN</t>
  </si>
  <si>
    <t>4.4.28.90</t>
  </si>
  <si>
    <t>OTRAS TRANSFERENCIAS</t>
  </si>
  <si>
    <t>4.7.05.08</t>
  </si>
  <si>
    <t>FUNCIONAMIENTO</t>
  </si>
  <si>
    <t>4.7.05.10</t>
  </si>
  <si>
    <t>INVERSION</t>
  </si>
  <si>
    <t>4.8.02.32</t>
  </si>
  <si>
    <t>RENDIMIENTOS SOBRE RECURSOS ENTREGADOS EN ADMINISTRACIÓN</t>
  </si>
  <si>
    <t>4.8.02.33</t>
  </si>
  <si>
    <t>UAE DIRECCION DE IMPUESTOS Y ADUANAS NACIONALES</t>
  </si>
  <si>
    <t>4.8.08.13</t>
  </si>
  <si>
    <t>UNIVERSIDAD INDUSTRIAL DE SANTADER</t>
  </si>
  <si>
    <t>UNIVERSIDAD PEDAGOGICA Y TECNOLOGICA DE COLOMBIA</t>
  </si>
  <si>
    <t>4.8.08.17</t>
  </si>
  <si>
    <t>4.8.08.28</t>
  </si>
  <si>
    <t>LA PREVISORA S.A. COMPAÑIA DE SEGUROS</t>
  </si>
  <si>
    <t>4.8.08.63</t>
  </si>
  <si>
    <t>REINTEGROS</t>
  </si>
  <si>
    <t>5.1.04.01</t>
  </si>
  <si>
    <t>APORTES AL ICBF</t>
  </si>
  <si>
    <t>5.1.11.17</t>
  </si>
  <si>
    <t>SERVICIOS PUBLICOS</t>
  </si>
  <si>
    <t>INSTITUTO DE INVESTIGACIONES MARINAS Y COSTERAS</t>
  </si>
  <si>
    <t>AGUAS DE MANIZALES S A</t>
  </si>
  <si>
    <t>COLOMBIA MOVIL S A E S P</t>
  </si>
  <si>
    <t>CENTRAL HIDROELECTRICA DE CALDAS S.A. E.S.P BENEFI</t>
  </si>
  <si>
    <t>CENTRALES ELECTRICAS DE NARIÑO S.A. E.S.P.</t>
  </si>
  <si>
    <t>UNE EPM TELECOMUNICACIONES S A</t>
  </si>
  <si>
    <t>5.1.11.18</t>
  </si>
  <si>
    <t>EMPRESA DE TELECOMUNICACIONES DE BOGOTA SA ESP PUD</t>
  </si>
  <si>
    <t>5.1.11.23</t>
  </si>
  <si>
    <t>COMUNICACIONES Y TRANSPORTE</t>
  </si>
  <si>
    <t>5.1.11.25</t>
  </si>
  <si>
    <t>SEGUROS GENERALES</t>
  </si>
  <si>
    <t>5.1.11.80</t>
  </si>
  <si>
    <t>SERVICIOS</t>
  </si>
  <si>
    <t>5.1.20.01</t>
  </si>
  <si>
    <t>IMPUESTO PREDIAL UNIFICADO</t>
  </si>
  <si>
    <t>MUNICIPIO DE ARAUCA</t>
  </si>
  <si>
    <t>DISTRITO ESPECIAL DE CIENCIA TECNOLOGÍA E INNOVACI</t>
  </si>
  <si>
    <t>MUNICIPIO DE RIONEGRO ANTIOQUIA</t>
  </si>
  <si>
    <t>MUNICIPIO DE SAN JERONIMO</t>
  </si>
  <si>
    <t>MUNICIPIO DE SOPETRAN</t>
  </si>
  <si>
    <t>MUNICIPIO DE TUMACO</t>
  </si>
  <si>
    <t>MUNICIPIO DE PALMIRA</t>
  </si>
  <si>
    <t>MUNICIPIO DE VILLAVICENCIO</t>
  </si>
  <si>
    <t>MUNICIPIO DE MOSQUERA</t>
  </si>
  <si>
    <t>5.1.20.02</t>
  </si>
  <si>
    <t>CUOTA DE FISCALIZACION Y AUDITAJE</t>
  </si>
  <si>
    <t>CONTRALORIA GENERAL DE LA REPUBLICA</t>
  </si>
  <si>
    <t>5.1.20.10</t>
  </si>
  <si>
    <t>TASAS</t>
  </si>
  <si>
    <t>CORPORACION AUTONONOMA REGIONAL DEL CENTRO DE ANTI</t>
  </si>
  <si>
    <t>MUNICIPIO DE SANTIAGO DE CALI</t>
  </si>
  <si>
    <t>CORPORACIÓN AUTONOMA REGIONAL DE NARIÑO</t>
  </si>
  <si>
    <t>CORPORACION AUTONOMA REGIONAL DE CUNDINAMARCA CAR</t>
  </si>
  <si>
    <t>5.1.20.11</t>
  </si>
  <si>
    <t>IMPUESTO SOBRE VEHICULOS AUTOMOTORES</t>
  </si>
  <si>
    <t>5.1.20.17</t>
  </si>
  <si>
    <t>ADMINISTRADORA DE LOS RECURSOS DEL SISTEMA GENERAL</t>
  </si>
  <si>
    <t>5.1.20.26</t>
  </si>
  <si>
    <t>CONTRIBUCIONES</t>
  </si>
  <si>
    <t>SUPERINTENDENCIA DE VIGILANCIA Y SEGURIDAD PRIVADA</t>
  </si>
  <si>
    <t>5.1.20.35</t>
  </si>
  <si>
    <t>5.8.02.40</t>
  </si>
  <si>
    <t>COMISIONES SERVICIOS FINANCIEROS</t>
  </si>
  <si>
    <t>5.8.90.25</t>
  </si>
  <si>
    <t>MULTAS Y SANCIONES</t>
  </si>
  <si>
    <t>AGENCIA LOGISTICA DE LAS FUERZAS MILITARES</t>
  </si>
  <si>
    <t>Reporte de Operaciones Recíprocas</t>
  </si>
  <si>
    <t>Corte: IV Trimestre de 2024</t>
  </si>
  <si>
    <t>Universidad Nacional de Colombia</t>
  </si>
  <si>
    <t>Gerencia Nacional Financiera y Administrativa</t>
  </si>
  <si>
    <t>Código  CHIP: 27400000</t>
  </si>
  <si>
    <t>Saldos Universidad Nacional de Colombia</t>
  </si>
  <si>
    <t>Cuenta</t>
  </si>
  <si>
    <t>Descripción</t>
  </si>
  <si>
    <t>Saldos entidad recíproca</t>
  </si>
  <si>
    <t>Nombre</t>
  </si>
  <si>
    <t>Operaciones</t>
  </si>
  <si>
    <t>Llave</t>
  </si>
  <si>
    <t>Código CHIP</t>
  </si>
  <si>
    <t>Entidad Recíproca</t>
  </si>
  <si>
    <t>Correo</t>
  </si>
  <si>
    <t>Dirección</t>
  </si>
  <si>
    <t>Responsable</t>
  </si>
  <si>
    <t>OBSERVACIONES - (utilizar en caso de que el campo de concepto sea insuficiente)</t>
  </si>
  <si>
    <t>ELABORO ENTIDAD</t>
  </si>
  <si>
    <t>REVISO ENTIDAD</t>
  </si>
  <si>
    <t>CONTADOR ENTIDAD</t>
  </si>
  <si>
    <t>FECHA</t>
  </si>
  <si>
    <t>NOMBRE</t>
  </si>
  <si>
    <t xml:space="preserve">FECHA </t>
  </si>
  <si>
    <t>CONCEPTO - (Realizar una descripcion clara y concisa del objeto del ajuste)</t>
  </si>
  <si>
    <t>VALOR</t>
  </si>
  <si>
    <t>1. PARTIDAS POR AJUSTAR EN LA UNIVERSIDAD NACIONAL DE COLOMBIA</t>
  </si>
  <si>
    <t>Para los valores indicados en este campo, se deben remitir los soportes correspondientes para su registro en la Universidad Nacional de Colombia</t>
  </si>
  <si>
    <t>Sede</t>
  </si>
  <si>
    <t>Sede y/o Unidad Especial</t>
  </si>
  <si>
    <t>Id Sede y/o Unidad Especial (UN Empresas)</t>
  </si>
  <si>
    <t>Cargo</t>
  </si>
  <si>
    <t>Extensión</t>
  </si>
  <si>
    <t>Correo Institucional</t>
  </si>
  <si>
    <t>Correo Dependencia</t>
  </si>
  <si>
    <t>Contadora</t>
  </si>
  <si>
    <t>Doris Cuervo Parra</t>
  </si>
  <si>
    <t>18269-18251</t>
  </si>
  <si>
    <t xml:space="preserve">dcuervop@unal.edu.co </t>
  </si>
  <si>
    <t>seccontabil_bog@unal.edu.co</t>
  </si>
  <si>
    <t>Contador Unisalud Bogotá</t>
  </si>
  <si>
    <t>Hector Gabriel Velasco Pinilla</t>
  </si>
  <si>
    <t>secfinunisa_nal@unal.edu.co</t>
  </si>
  <si>
    <t>hgvelascop@unal.edu.co</t>
  </si>
  <si>
    <t>Contador</t>
  </si>
  <si>
    <t>Astrid Elena Giraldo Marín</t>
  </si>
  <si>
    <t>aegiraldo@unal.edu.co</t>
  </si>
  <si>
    <t>contabil_med@unal.edu.co</t>
  </si>
  <si>
    <t>Contador Unisalud Medellín</t>
  </si>
  <si>
    <t>María Aracelis Botero Muñoz</t>
  </si>
  <si>
    <t>mabotero@unal.edu.co</t>
  </si>
  <si>
    <t>asisunisa_med@unal.edu.co</t>
  </si>
  <si>
    <t>Diana María Rodriguez Salazar</t>
  </si>
  <si>
    <t>dimrodriguezsa@unal.edu.co</t>
  </si>
  <si>
    <t>contabilidad_man@unal.edu.co</t>
  </si>
  <si>
    <t>Contador Unisalud Manizales</t>
  </si>
  <si>
    <t>Lida María Loaiza Echeverry</t>
  </si>
  <si>
    <t>53102-53112</t>
  </si>
  <si>
    <t xml:space="preserve">lmloaizae@unal.edu.co </t>
  </si>
  <si>
    <t xml:space="preserve">contaunisa_man@unal.edu.co </t>
  </si>
  <si>
    <t xml:space="preserve">Contador </t>
  </si>
  <si>
    <t>Leidy Margarita Ibarguen Valverde</t>
  </si>
  <si>
    <t>seccontabilidad_pal@unal.edu.co</t>
  </si>
  <si>
    <t>elozanop@unal.edu.co</t>
  </si>
  <si>
    <t>Contador Unisalud Palmira</t>
  </si>
  <si>
    <t>Lina Constanza Giraldo Velez</t>
  </si>
  <si>
    <t>lgiraldov@unal.edu.co</t>
  </si>
  <si>
    <t>contaunisalud_pal@unal.edu.co</t>
  </si>
  <si>
    <t xml:space="preserve">contabilidad_ori@unal.edu.co </t>
  </si>
  <si>
    <t>Mitzy Stephens Arias</t>
  </si>
  <si>
    <t>mstephens@unal.edu.co</t>
  </si>
  <si>
    <t>contasai_san@unal.edu.co</t>
  </si>
  <si>
    <t>Maria Eugenia Escobar Marin</t>
  </si>
  <si>
    <t>meescobar@unal.edu.co</t>
  </si>
  <si>
    <t>contab_let@unal.edu.co</t>
  </si>
  <si>
    <t>Contador AGO</t>
  </si>
  <si>
    <t>Julian Leonardo Suarez Mejia</t>
  </si>
  <si>
    <t xml:space="preserve">julsuarezme@unal.edu.co </t>
  </si>
  <si>
    <t xml:space="preserve">agocontable_nal@unal.edu.co </t>
  </si>
  <si>
    <t>Martha Selene Vega Caceres</t>
  </si>
  <si>
    <t xml:space="preserve">msvegac@unal.edu.co </t>
  </si>
  <si>
    <t>msvegac@unal.edu.co</t>
  </si>
  <si>
    <t>Josimar Camargo Chincha</t>
  </si>
  <si>
    <t>contabilidad_paz@unal.edu.co</t>
  </si>
  <si>
    <t>lfjaimess@unal.edu.co</t>
  </si>
  <si>
    <t>Unisalud Bogotá</t>
  </si>
  <si>
    <t>Fondo Pensional</t>
  </si>
  <si>
    <t>Sede La Paz</t>
  </si>
  <si>
    <t>Sede Bogotá</t>
  </si>
  <si>
    <t>Unisalud Medellín</t>
  </si>
  <si>
    <t>Sede Medellín</t>
  </si>
  <si>
    <t>Unisalud Manizales</t>
  </si>
  <si>
    <t>Sede Manizales</t>
  </si>
  <si>
    <t>Unisalud Palmira</t>
  </si>
  <si>
    <t>Sede Palmira</t>
  </si>
  <si>
    <t>Sede Amazonía</t>
  </si>
  <si>
    <t>Sede Orinoquía</t>
  </si>
  <si>
    <t>Danyz Cantor Hormiga</t>
  </si>
  <si>
    <t>dcantorh@unal.edu.co</t>
  </si>
  <si>
    <t>Sede Caribe</t>
  </si>
  <si>
    <t>Nivel Nacional - Editorial - Unimedios</t>
  </si>
  <si>
    <t>Sede y/o Unidad Especial de la Universidad Nacional de Colombia</t>
  </si>
  <si>
    <t>Elija Sede y/o Unidad Especial</t>
  </si>
  <si>
    <t>Contador (a) Sede y/o Unidad Especial</t>
  </si>
  <si>
    <t>Correo dependencia</t>
  </si>
  <si>
    <t>2. PARTIDAS POR AJUSTAR EN LA ENTIDAD RECÍPROCA</t>
  </si>
  <si>
    <t>Dependencia o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</si>
</sst>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??_-;_-@"/>
    <numFmt numFmtId="165" formatCode="d/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ncizar Sans"/>
      <family val="2"/>
    </font>
    <font>
      <sz val="11"/>
      <name val="Calibri"/>
      <family val="2"/>
      <scheme val="minor"/>
    </font>
    <font>
      <b/>
      <sz val="18"/>
      <name val="Ancizar Sans"/>
      <family val="2"/>
    </font>
    <font>
      <sz val="12"/>
      <name val="Ancizar Sans"/>
      <family val="2"/>
    </font>
    <font>
      <sz val="12"/>
      <color theme="1"/>
      <name val="Ancizar Sans"/>
      <family val="2"/>
    </font>
    <font>
      <b/>
      <sz val="12"/>
      <color theme="1"/>
      <name val="Ancizar San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0">
    <xf numFmtId="0" fontId="0" fillId="0" borderId="0" xfId="0"/>
    <xf numFmtId="0" fontId="2" fillId="4" borderId="7" xfId="0" applyFont="1" applyFill="1" applyBorder="1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5" fillId="4" borderId="1" xfId="0" applyFont="1" applyFill="1" applyBorder="1"/>
    <xf numFmtId="4" fontId="5" fillId="4" borderId="1" xfId="2" applyNumberFormat="1" applyFont="1" applyFill="1" applyBorder="1"/>
    <xf numFmtId="0" fontId="5" fillId="4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>
      <alignment horizontal="center" vertical="center"/>
    </xf>
    <xf numFmtId="49" fontId="2" fillId="5" borderId="2" xfId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" fontId="2" fillId="5" borderId="2" xfId="2" applyNumberFormat="1" applyFont="1" applyFill="1" applyBorder="1" applyAlignment="1">
      <alignment horizontal="center" vertical="center" wrapText="1"/>
    </xf>
    <xf numFmtId="0" fontId="5" fillId="4" borderId="3" xfId="0" applyFont="1" applyFill="1" applyBorder="1"/>
    <xf numFmtId="41" fontId="5" fillId="4" borderId="3" xfId="2" applyFont="1" applyFill="1" applyBorder="1"/>
    <xf numFmtId="0" fontId="5" fillId="4" borderId="4" xfId="0" applyFont="1" applyFill="1" applyBorder="1"/>
    <xf numFmtId="0" fontId="5" fillId="0" borderId="0" xfId="0" applyFont="1"/>
    <xf numFmtId="0" fontId="5" fillId="4" borderId="0" xfId="0" applyFont="1" applyFill="1"/>
    <xf numFmtId="41" fontId="5" fillId="4" borderId="0" xfId="2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3" borderId="0" xfId="0" applyFont="1" applyFill="1"/>
    <xf numFmtId="41" fontId="5" fillId="0" borderId="0" xfId="0" applyNumberFormat="1" applyFont="1"/>
    <xf numFmtId="41" fontId="5" fillId="4" borderId="1" xfId="2" applyFont="1" applyFill="1" applyBorder="1"/>
    <xf numFmtId="41" fontId="5" fillId="4" borderId="0" xfId="2" applyFont="1" applyFill="1"/>
    <xf numFmtId="0" fontId="5" fillId="4" borderId="1" xfId="0" applyFont="1" applyFill="1" applyBorder="1" applyAlignment="1">
      <alignment horizontal="left"/>
    </xf>
    <xf numFmtId="0" fontId="5" fillId="4" borderId="9" xfId="0" applyFont="1" applyFill="1" applyBorder="1"/>
    <xf numFmtId="1" fontId="2" fillId="5" borderId="2" xfId="2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1" fontId="5" fillId="4" borderId="1" xfId="2" applyNumberFormat="1" applyFont="1" applyFill="1" applyBorder="1" applyAlignment="1">
      <alignment horizontal="center"/>
    </xf>
    <xf numFmtId="1" fontId="5" fillId="4" borderId="0" xfId="2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0" borderId="1" xfId="3" applyFill="1" applyBorder="1" applyAlignment="1">
      <alignment horizontal="center" vertical="center"/>
    </xf>
    <xf numFmtId="0" fontId="13" fillId="0" borderId="1" xfId="0" applyFont="1" applyBorder="1"/>
    <xf numFmtId="0" fontId="2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0" xfId="0" applyFont="1" applyProtection="1">
      <protection locked="0"/>
    </xf>
    <xf numFmtId="0" fontId="6" fillId="8" borderId="11" xfId="0" applyFont="1" applyFill="1" applyBorder="1" applyProtection="1">
      <protection locked="0"/>
    </xf>
    <xf numFmtId="0" fontId="6" fillId="8" borderId="28" xfId="0" applyFont="1" applyFill="1" applyBorder="1" applyProtection="1">
      <protection locked="0"/>
    </xf>
    <xf numFmtId="0" fontId="7" fillId="8" borderId="29" xfId="0" applyFont="1" applyFill="1" applyBorder="1" applyAlignment="1" applyProtection="1">
      <alignment horizontal="center"/>
      <protection locked="0"/>
    </xf>
    <xf numFmtId="0" fontId="7" fillId="8" borderId="30" xfId="0" applyFont="1" applyFill="1" applyBorder="1" applyAlignment="1" applyProtection="1">
      <alignment horizontal="center"/>
      <protection locked="0"/>
    </xf>
    <xf numFmtId="0" fontId="6" fillId="8" borderId="14" xfId="0" applyFont="1" applyFill="1" applyBorder="1" applyProtection="1">
      <protection locked="0"/>
    </xf>
    <xf numFmtId="0" fontId="6" fillId="8" borderId="7" xfId="0" applyFont="1" applyFill="1" applyBorder="1" applyAlignment="1" applyProtection="1">
      <alignment horizontal="center"/>
      <protection locked="0"/>
    </xf>
    <xf numFmtId="0" fontId="6" fillId="8" borderId="59" xfId="0" applyFont="1" applyFill="1" applyBorder="1" applyAlignment="1" applyProtection="1">
      <alignment horizontal="center"/>
      <protection locked="0"/>
    </xf>
    <xf numFmtId="0" fontId="6" fillId="8" borderId="58" xfId="0" applyFont="1" applyFill="1" applyBorder="1" applyAlignment="1" applyProtection="1">
      <alignment horizontal="center"/>
      <protection locked="0"/>
    </xf>
    <xf numFmtId="0" fontId="6" fillId="8" borderId="60" xfId="0" applyFont="1" applyFill="1" applyBorder="1" applyAlignment="1" applyProtection="1">
      <alignment horizontal="center"/>
      <protection locked="0"/>
    </xf>
    <xf numFmtId="0" fontId="6" fillId="8" borderId="16" xfId="0" applyFont="1" applyFill="1" applyBorder="1" applyAlignment="1" applyProtection="1">
      <alignment horizontal="center"/>
      <protection locked="0"/>
    </xf>
    <xf numFmtId="0" fontId="6" fillId="8" borderId="17" xfId="0" applyFont="1" applyFill="1" applyBorder="1" applyAlignment="1" applyProtection="1">
      <alignment horizontal="center"/>
      <protection locked="0"/>
    </xf>
    <xf numFmtId="0" fontId="6" fillId="8" borderId="18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Protection="1">
      <protection locked="0"/>
    </xf>
    <xf numFmtId="0" fontId="6" fillId="3" borderId="12" xfId="0" applyFont="1" applyFill="1" applyBorder="1" applyProtection="1">
      <protection locked="0"/>
    </xf>
    <xf numFmtId="0" fontId="6" fillId="3" borderId="13" xfId="0" applyFont="1" applyFill="1" applyBorder="1" applyProtection="1">
      <protection locked="0"/>
    </xf>
    <xf numFmtId="0" fontId="6" fillId="9" borderId="11" xfId="0" applyFont="1" applyFill="1" applyBorder="1" applyProtection="1">
      <protection locked="0"/>
    </xf>
    <xf numFmtId="0" fontId="6" fillId="9" borderId="12" xfId="0" applyFont="1" applyFill="1" applyBorder="1" applyProtection="1">
      <protection locked="0"/>
    </xf>
    <xf numFmtId="0" fontId="6" fillId="9" borderId="13" xfId="0" applyFont="1" applyFill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7" fillId="7" borderId="16" xfId="0" applyFont="1" applyFill="1" applyBorder="1" applyAlignment="1" applyProtection="1">
      <alignment horizontal="center" vertical="center" wrapText="1"/>
      <protection locked="0"/>
    </xf>
    <xf numFmtId="0" fontId="7" fillId="7" borderId="17" xfId="0" applyFont="1" applyFill="1" applyBorder="1" applyAlignment="1" applyProtection="1">
      <alignment horizontal="center" vertical="center" wrapText="1"/>
      <protection locked="0"/>
    </xf>
    <xf numFmtId="0" fontId="7" fillId="7" borderId="18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Protection="1">
      <protection locked="0"/>
    </xf>
    <xf numFmtId="0" fontId="6" fillId="0" borderId="29" xfId="0" applyFont="1" applyBorder="1" applyProtection="1"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165" fontId="6" fillId="0" borderId="49" xfId="0" applyNumberFormat="1" applyFont="1" applyBorder="1" applyProtection="1">
      <protection locked="0"/>
    </xf>
    <xf numFmtId="165" fontId="6" fillId="0" borderId="31" xfId="0" applyNumberFormat="1" applyFont="1" applyBorder="1" applyProtection="1"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Protection="1">
      <protection locked="0"/>
    </xf>
    <xf numFmtId="0" fontId="6" fillId="0" borderId="31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6" fillId="0" borderId="50" xfId="0" applyFont="1" applyBorder="1" applyProtection="1">
      <protection locked="0"/>
    </xf>
    <xf numFmtId="165" fontId="6" fillId="0" borderId="42" xfId="0" applyNumberFormat="1" applyFont="1" applyBorder="1" applyProtection="1">
      <protection locked="0"/>
    </xf>
    <xf numFmtId="165" fontId="6" fillId="0" borderId="26" xfId="0" applyNumberFormat="1" applyFont="1" applyBorder="1" applyProtection="1"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1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43" xfId="0" applyFont="1" applyBorder="1" applyProtection="1">
      <protection locked="0"/>
    </xf>
    <xf numFmtId="165" fontId="6" fillId="0" borderId="63" xfId="0" applyNumberFormat="1" applyFont="1" applyBorder="1" applyProtection="1">
      <protection locked="0"/>
    </xf>
    <xf numFmtId="165" fontId="6" fillId="0" borderId="34" xfId="0" applyNumberFormat="1" applyFont="1" applyBorder="1" applyProtection="1"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36" xfId="0" applyFont="1" applyBorder="1" applyProtection="1">
      <protection locked="0"/>
    </xf>
    <xf numFmtId="0" fontId="6" fillId="0" borderId="34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7" fillId="8" borderId="28" xfId="0" applyFont="1" applyFill="1" applyBorder="1" applyAlignment="1" applyProtection="1">
      <alignment horizontal="center" vertical="center"/>
      <protection locked="0"/>
    </xf>
    <xf numFmtId="0" fontId="7" fillId="8" borderId="29" xfId="0" applyFont="1" applyFill="1" applyBorder="1" applyAlignment="1" applyProtection="1">
      <alignment horizontal="center" vertical="center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164" fontId="6" fillId="0" borderId="2" xfId="0" applyNumberFormat="1" applyFont="1" applyBorder="1" applyProtection="1">
      <protection locked="0"/>
    </xf>
    <xf numFmtId="164" fontId="6" fillId="0" borderId="62" xfId="0" applyNumberFormat="1" applyFont="1" applyBorder="1" applyProtection="1">
      <protection locked="0"/>
    </xf>
    <xf numFmtId="165" fontId="6" fillId="0" borderId="44" xfId="0" applyNumberFormat="1" applyFont="1" applyBorder="1" applyProtection="1">
      <protection locked="0"/>
    </xf>
    <xf numFmtId="165" fontId="6" fillId="0" borderId="45" xfId="0" applyNumberFormat="1" applyFont="1" applyBorder="1" applyProtection="1"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47" xfId="0" applyFont="1" applyBorder="1" applyProtection="1">
      <protection locked="0"/>
    </xf>
    <xf numFmtId="0" fontId="6" fillId="0" borderId="45" xfId="0" applyFont="1" applyBorder="1" applyProtection="1">
      <protection locked="0"/>
    </xf>
    <xf numFmtId="0" fontId="6" fillId="0" borderId="46" xfId="0" applyFont="1" applyBorder="1" applyProtection="1">
      <protection locked="0"/>
    </xf>
    <xf numFmtId="0" fontId="6" fillId="0" borderId="48" xfId="0" applyFont="1" applyBorder="1" applyProtection="1"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4" xfId="0" applyFont="1" applyBorder="1" applyProtection="1"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Protection="1"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164" fontId="6" fillId="0" borderId="28" xfId="0" applyNumberFormat="1" applyFont="1" applyBorder="1" applyAlignment="1" applyProtection="1">
      <alignment horizontal="center"/>
      <protection locked="0"/>
    </xf>
    <xf numFmtId="164" fontId="6" fillId="0" borderId="30" xfId="0" applyNumberFormat="1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6" fillId="0" borderId="37" xfId="0" applyFont="1" applyBorder="1" applyProtection="1">
      <protection hidden="1"/>
    </xf>
    <xf numFmtId="0" fontId="6" fillId="0" borderId="39" xfId="0" applyFont="1" applyBorder="1" applyProtection="1">
      <protection hidden="1"/>
    </xf>
    <xf numFmtId="0" fontId="6" fillId="0" borderId="1" xfId="0" applyFont="1" applyBorder="1" applyProtection="1">
      <protection hidden="1"/>
    </xf>
    <xf numFmtId="0" fontId="6" fillId="0" borderId="40" xfId="0" applyFont="1" applyBorder="1" applyProtection="1">
      <protection hidden="1"/>
    </xf>
    <xf numFmtId="43" fontId="6" fillId="0" borderId="38" xfId="1" applyFont="1" applyBorder="1" applyProtection="1">
      <protection hidden="1"/>
    </xf>
    <xf numFmtId="43" fontId="6" fillId="0" borderId="41" xfId="1" applyFont="1" applyBorder="1" applyProtection="1">
      <protection hidden="1"/>
    </xf>
    <xf numFmtId="43" fontId="6" fillId="0" borderId="1" xfId="1" applyFont="1" applyBorder="1" applyProtection="1">
      <protection hidden="1"/>
    </xf>
    <xf numFmtId="43" fontId="6" fillId="0" borderId="40" xfId="1" applyFont="1" applyBorder="1" applyProtection="1">
      <protection hidden="1"/>
    </xf>
    <xf numFmtId="0" fontId="6" fillId="8" borderId="12" xfId="0" applyFont="1" applyFill="1" applyBorder="1" applyAlignment="1" applyProtection="1">
      <alignment horizontal="center"/>
      <protection hidden="1"/>
    </xf>
    <xf numFmtId="0" fontId="6" fillId="8" borderId="13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6" fillId="4" borderId="14" xfId="0" applyFont="1" applyFill="1" applyBorder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horizontal="center"/>
    </xf>
    <xf numFmtId="0" fontId="6" fillId="4" borderId="17" xfId="0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489859</xdr:colOff>
      <xdr:row>1</xdr:row>
      <xdr:rowOff>44824</xdr:rowOff>
    </xdr:from>
    <xdr:to>
      <xdr:col>6</xdr:col>
      <xdr:colOff>668957</xdr:colOff>
      <xdr:row>8</xdr:row>
      <xdr:rowOff>217714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862102-7D38-47E4-ADDC-5D6E48C67D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929" b="90179" l="8929" r="90179">
                      <a14:foregroundMark x1="49107" y1="90179" x2="49107" y2="90179"/>
                      <a14:foregroundMark x1="12500" y1="50893" x2="12500" y2="50893"/>
                      <a14:foregroundMark x1="49107" y1="9821" x2="49107" y2="9821"/>
                      <a14:foregroundMark x1="90179" y1="38393" x2="90179" y2="38393"/>
                      <a14:foregroundMark x1="81250" y1="60714" x2="81250" y2="60714"/>
                      <a14:foregroundMark x1="73214" y1="61607" x2="73214" y2="61607"/>
                      <a14:foregroundMark x1="64286" y1="47321" x2="44643" y2="45536"/>
                      <a14:foregroundMark x1="36607" y1="41964" x2="58929" y2="65179"/>
                      <a14:foregroundMark x1="36607" y1="44643" x2="28571" y2="47321"/>
                      <a14:foregroundMark x1="68750" y1="41964" x2="68750" y2="41964"/>
                      <a14:foregroundMark x1="41964" y1="63393" x2="41964" y2="63393"/>
                      <a14:foregroundMark x1="25893" y1="64286" x2="25893" y2="64286"/>
                      <a14:foregroundMark x1="33036" y1="28571" x2="33036" y2="2857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2930" y="235324"/>
          <a:ext cx="1839170" cy="179214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156882</xdr:rowOff>
    </xdr:from>
    <xdr:to>
      <xdr:col>1</xdr:col>
      <xdr:colOff>993322</xdr:colOff>
      <xdr:row>8</xdr:row>
      <xdr:rowOff>244928</xdr:rowOff>
    </xdr:to>
    <xdr:pic>
      <xdr:nvPicPr>
        <xdr:cNvPr id="6" name="Gráfico 8">
          <a:extLst>
            <a:ext uri="{FF2B5EF4-FFF2-40B4-BE49-F238E27FC236}">
              <a16:creationId xmlns:a16="http://schemas.microsoft.com/office/drawing/2014/main" id="{BE8797DF-1FB9-4415-A4B9-4F5FB6A2FF6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6571" y="156882"/>
          <a:ext cx="2122715" cy="1911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134469</xdr:colOff>
      <xdr:row>0</xdr:row>
      <xdr:rowOff>44824</xdr:rowOff>
    </xdr:from>
    <xdr:to>
      <xdr:col>14</xdr:col>
      <xdr:colOff>190500</xdr:colOff>
      <xdr:row>2</xdr:row>
      <xdr:rowOff>168088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2FD36502-21F8-0F45-2BFE-8F01AE9ED02A}"/>
            </a:ext>
          </a:extLst>
        </xdr:cNvPr>
        <xdr:cNvSpPr/>
      </xdr:nvSpPr>
      <xdr:spPr>
        <a:xfrm>
          <a:off x="11474822" y="44824"/>
          <a:ext cx="3104031" cy="504264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Digitar el código CHIP de la entidad</a:t>
          </a:r>
        </a:p>
      </xdr:txBody>
    </xdr:sp>
    <xdr:clientData/>
  </xdr:twoCellAnchor>
  <xdr:twoCellAnchor editAs="oneCell">
    <xdr:from>
      <xdr:col>2</xdr:col>
      <xdr:colOff>659081</xdr:colOff>
      <xdr:row>0</xdr:row>
      <xdr:rowOff>0</xdr:rowOff>
    </xdr:from>
    <xdr:to>
      <xdr:col>3</xdr:col>
      <xdr:colOff>176892</xdr:colOff>
      <xdr:row>5</xdr:row>
      <xdr:rowOff>106114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D16FC3-6C0B-3D92-6A29-2BFE7EB3A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29" t="3463" r="33487" b="15976"/>
        <a:stretch/>
      </xdr:blipFill>
      <xdr:spPr>
        <a:xfrm>
          <a:off x="659081" y="0"/>
          <a:ext cx="905740" cy="112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sisunisa_med@unal.edu.co" TargetMode="External"/><Relationship Id="rId13" Type="http://schemas.openxmlformats.org/officeDocument/2006/relationships/hyperlink" Target="mailto:elozanop@unal.edu.co" TargetMode="External"/><Relationship Id="rId18" Type="http://schemas.openxmlformats.org/officeDocument/2006/relationships/hyperlink" Target="mailto:contasai_san@unal.edu.co" TargetMode="External"/><Relationship Id="rId3" Type="http://schemas.openxmlformats.org/officeDocument/2006/relationships/hyperlink" Target="mailto:secfinunisa_nal@unal.edu.co" TargetMode="External"/><Relationship Id="rId21" Type="http://schemas.openxmlformats.org/officeDocument/2006/relationships/hyperlink" Target="mailto:msvegac@unal.edu.co" TargetMode="External"/><Relationship Id="rId7" Type="http://schemas.openxmlformats.org/officeDocument/2006/relationships/hyperlink" Target="mailto:mabotero@unal.edu.co" TargetMode="External"/><Relationship Id="rId12" Type="http://schemas.openxmlformats.org/officeDocument/2006/relationships/hyperlink" Target="mailto:seccontabilidad_pal@unal.edu.co" TargetMode="External"/><Relationship Id="rId17" Type="http://schemas.openxmlformats.org/officeDocument/2006/relationships/hyperlink" Target="mailto:mstephens@unal.edu.co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mailto:seccontabil_bog@unal.edu.co" TargetMode="External"/><Relationship Id="rId16" Type="http://schemas.openxmlformats.org/officeDocument/2006/relationships/hyperlink" Target="mailto:contabilidad_ori@unal.edu.co" TargetMode="External"/><Relationship Id="rId20" Type="http://schemas.openxmlformats.org/officeDocument/2006/relationships/hyperlink" Target="mailto:contab_let@unal.edu.co" TargetMode="External"/><Relationship Id="rId1" Type="http://schemas.openxmlformats.org/officeDocument/2006/relationships/hyperlink" Target="mailto:dcuervop@unal.edu.co" TargetMode="External"/><Relationship Id="rId6" Type="http://schemas.openxmlformats.org/officeDocument/2006/relationships/hyperlink" Target="mailto:contabil_med@unal.edu.co" TargetMode="External"/><Relationship Id="rId11" Type="http://schemas.openxmlformats.org/officeDocument/2006/relationships/hyperlink" Target="mailto:contaunisa_man@unal.edu.co" TargetMode="External"/><Relationship Id="rId24" Type="http://schemas.openxmlformats.org/officeDocument/2006/relationships/hyperlink" Target="mailto:dcantorh@unal.edu.co" TargetMode="External"/><Relationship Id="rId5" Type="http://schemas.openxmlformats.org/officeDocument/2006/relationships/hyperlink" Target="mailto:aegiraldo@unal.edu.co" TargetMode="External"/><Relationship Id="rId15" Type="http://schemas.openxmlformats.org/officeDocument/2006/relationships/hyperlink" Target="mailto:contaunisalud_pal@unal.edu.co" TargetMode="External"/><Relationship Id="rId23" Type="http://schemas.openxmlformats.org/officeDocument/2006/relationships/hyperlink" Target="mailto:agocontable_nal@unal.edu.co" TargetMode="External"/><Relationship Id="rId10" Type="http://schemas.openxmlformats.org/officeDocument/2006/relationships/hyperlink" Target="mailto:contabilidad_man@unal.edu.co" TargetMode="External"/><Relationship Id="rId19" Type="http://schemas.openxmlformats.org/officeDocument/2006/relationships/hyperlink" Target="mailto:meescobar@unal.edu.co" TargetMode="External"/><Relationship Id="rId4" Type="http://schemas.openxmlformats.org/officeDocument/2006/relationships/hyperlink" Target="mailto:hgvelascop@unal.edu.co" TargetMode="External"/><Relationship Id="rId9" Type="http://schemas.openxmlformats.org/officeDocument/2006/relationships/hyperlink" Target="mailto:dimrodriguezsa@unal.edu.co" TargetMode="External"/><Relationship Id="rId14" Type="http://schemas.openxmlformats.org/officeDocument/2006/relationships/hyperlink" Target="mailto:lgiraldov@unal.edu.co" TargetMode="External"/><Relationship Id="rId22" Type="http://schemas.openxmlformats.org/officeDocument/2006/relationships/hyperlink" Target="mailto:lfjaimess@unal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K262"/>
  <sheetViews>
    <sheetView view="pageBreakPreview" zoomScale="60" zoomScaleNormal="85" zoomScalePageLayoutView="70" workbookViewId="0">
      <selection activeCell="A63" sqref="A63:XFD63"/>
    </sheetView>
  </sheetViews>
  <sheetFormatPr baseColWidth="10" defaultColWidth="0" defaultRowHeight="15.75" x14ac:dyDescent="0.25"/>
  <cols>
    <col min="1" max="3" width="15.7109375" style="15" customWidth="1"/>
    <col min="4" max="4" width="69.28515625" style="15" bestFit="1" customWidth="1"/>
    <col min="5" max="5" width="44.28515625" style="15" customWidth="1"/>
    <col min="6" max="6" width="23.140625" style="25" customWidth="1"/>
    <col min="7" max="7" width="32.28515625" style="25" customWidth="1"/>
    <col min="8" max="8" width="32.28515625" style="33" customWidth="1"/>
    <col min="9" max="9" width="3.5703125" style="14" hidden="1" customWidth="1"/>
    <col min="10" max="11" width="0" style="14" hidden="1" customWidth="1"/>
    <col min="12" max="16384" width="3.5703125" style="14" hidden="1"/>
  </cols>
  <sheetData>
    <row r="2" spans="1:9" x14ac:dyDescent="0.25">
      <c r="A2" s="11"/>
      <c r="B2" s="11"/>
      <c r="C2" s="11"/>
      <c r="D2" s="11"/>
      <c r="E2" s="12"/>
      <c r="F2" s="11"/>
      <c r="G2" s="13"/>
      <c r="H2" s="29"/>
    </row>
    <row r="3" spans="1:9" x14ac:dyDescent="0.25">
      <c r="E3" s="16"/>
      <c r="F3" s="15"/>
      <c r="G3" s="17"/>
      <c r="H3" s="30"/>
    </row>
    <row r="4" spans="1:9" x14ac:dyDescent="0.25">
      <c r="A4" s="42"/>
      <c r="B4" s="42"/>
      <c r="C4" s="42"/>
      <c r="D4" s="42"/>
      <c r="E4" s="42"/>
      <c r="F4" s="42"/>
      <c r="G4" s="17"/>
      <c r="H4" s="30"/>
    </row>
    <row r="5" spans="1:9" ht="23.25" x14ac:dyDescent="0.25">
      <c r="A5" s="43" t="s">
        <v>9</v>
      </c>
      <c r="B5" s="44"/>
      <c r="C5" s="44"/>
      <c r="D5" s="44"/>
      <c r="E5" s="44"/>
      <c r="F5" s="44"/>
      <c r="G5" s="44"/>
      <c r="H5" s="45"/>
    </row>
    <row r="6" spans="1:9" ht="23.25" x14ac:dyDescent="0.25">
      <c r="A6" s="43" t="s">
        <v>14</v>
      </c>
      <c r="B6" s="44"/>
      <c r="C6" s="44"/>
      <c r="D6" s="44"/>
      <c r="E6" s="44"/>
      <c r="F6" s="44"/>
      <c r="G6" s="44"/>
      <c r="H6" s="45"/>
    </row>
    <row r="7" spans="1:9" x14ac:dyDescent="0.25">
      <c r="A7" s="3"/>
      <c r="B7" s="3"/>
      <c r="C7" s="3"/>
      <c r="D7" s="3"/>
      <c r="E7" s="3"/>
      <c r="F7" s="3"/>
      <c r="G7" s="17"/>
      <c r="H7" s="30"/>
    </row>
    <row r="8" spans="1:9" x14ac:dyDescent="0.25">
      <c r="A8" s="42"/>
      <c r="B8" s="42"/>
      <c r="C8" s="42"/>
      <c r="D8" s="42"/>
      <c r="E8" s="42"/>
      <c r="F8" s="42"/>
      <c r="G8" s="17"/>
      <c r="H8" s="30"/>
    </row>
    <row r="9" spans="1:9" ht="33" customHeight="1" x14ac:dyDescent="0.25">
      <c r="A9" s="1"/>
      <c r="B9" s="1"/>
      <c r="C9" s="1"/>
      <c r="D9" s="1"/>
      <c r="E9" s="1"/>
      <c r="F9" s="18"/>
      <c r="G9" s="19"/>
      <c r="H9" s="31"/>
    </row>
    <row r="10" spans="1:9" s="20" customFormat="1" x14ac:dyDescent="0.25">
      <c r="A10" s="7" t="s">
        <v>2</v>
      </c>
      <c r="B10" s="7" t="s">
        <v>238</v>
      </c>
      <c r="C10" s="8" t="s">
        <v>0</v>
      </c>
      <c r="D10" s="7" t="s">
        <v>1</v>
      </c>
      <c r="E10" s="9" t="s">
        <v>10</v>
      </c>
      <c r="F10" s="10" t="s">
        <v>11</v>
      </c>
      <c r="G10" s="10" t="s">
        <v>12</v>
      </c>
      <c r="H10" s="28" t="s">
        <v>237</v>
      </c>
    </row>
    <row r="11" spans="1:9" hidden="1" x14ac:dyDescent="0.25">
      <c r="A11" s="4">
        <v>210117001</v>
      </c>
      <c r="B11" s="4" t="str">
        <f>+A11&amp;H11</f>
        <v>2101170011</v>
      </c>
      <c r="C11" s="4" t="s">
        <v>21</v>
      </c>
      <c r="D11" s="4" t="s">
        <v>22</v>
      </c>
      <c r="E11" s="4" t="s">
        <v>23</v>
      </c>
      <c r="F11" s="5">
        <v>380000000</v>
      </c>
      <c r="G11" s="5">
        <v>0</v>
      </c>
      <c r="H11" s="32">
        <f>+COUNT(A11)</f>
        <v>1</v>
      </c>
      <c r="I11" s="14">
        <v>0</v>
      </c>
    </row>
    <row r="12" spans="1:9" hidden="1" x14ac:dyDescent="0.25">
      <c r="A12" s="4">
        <v>31400000</v>
      </c>
      <c r="B12" s="4" t="str">
        <f t="shared" ref="B12:B72" si="0">+A12&amp;H12</f>
        <v>314000001</v>
      </c>
      <c r="C12" s="4" t="s">
        <v>21</v>
      </c>
      <c r="D12" s="4" t="s">
        <v>22</v>
      </c>
      <c r="E12" s="4" t="s">
        <v>24</v>
      </c>
      <c r="F12" s="5">
        <v>170558964</v>
      </c>
      <c r="G12" s="5">
        <v>0</v>
      </c>
      <c r="H12" s="32">
        <v>1</v>
      </c>
      <c r="I12" s="14">
        <v>0</v>
      </c>
    </row>
    <row r="13" spans="1:9" hidden="1" x14ac:dyDescent="0.25">
      <c r="A13" s="4">
        <v>119191000</v>
      </c>
      <c r="B13" s="4" t="str">
        <f t="shared" si="0"/>
        <v>1191910001</v>
      </c>
      <c r="C13" s="4" t="s">
        <v>21</v>
      </c>
      <c r="D13" s="4" t="s">
        <v>22</v>
      </c>
      <c r="E13" s="4" t="s">
        <v>25</v>
      </c>
      <c r="F13" s="5">
        <v>50604258</v>
      </c>
      <c r="G13" s="5">
        <v>0</v>
      </c>
      <c r="H13" s="32">
        <v>1</v>
      </c>
      <c r="I13" s="14">
        <v>0</v>
      </c>
    </row>
    <row r="14" spans="1:9" hidden="1" x14ac:dyDescent="0.25">
      <c r="A14" s="4">
        <v>923272087</v>
      </c>
      <c r="B14" s="4" t="str">
        <f t="shared" si="0"/>
        <v>9232720871</v>
      </c>
      <c r="C14" s="4" t="s">
        <v>21</v>
      </c>
      <c r="D14" s="4" t="s">
        <v>22</v>
      </c>
      <c r="E14" s="4" t="s">
        <v>26</v>
      </c>
      <c r="F14" s="5">
        <v>50000000</v>
      </c>
      <c r="G14" s="5">
        <v>0</v>
      </c>
      <c r="H14" s="32">
        <v>1</v>
      </c>
      <c r="I14" s="14">
        <v>0</v>
      </c>
    </row>
    <row r="15" spans="1:9" hidden="1" x14ac:dyDescent="0.25">
      <c r="A15" s="4">
        <v>923273382</v>
      </c>
      <c r="B15" s="4" t="str">
        <f t="shared" si="0"/>
        <v>9232733821</v>
      </c>
      <c r="C15" s="4" t="s">
        <v>21</v>
      </c>
      <c r="D15" s="4" t="s">
        <v>22</v>
      </c>
      <c r="E15" s="4" t="s">
        <v>27</v>
      </c>
      <c r="F15" s="5">
        <v>207324566</v>
      </c>
      <c r="G15" s="5">
        <v>0</v>
      </c>
      <c r="H15" s="32">
        <v>1</v>
      </c>
      <c r="I15" s="14">
        <v>0</v>
      </c>
    </row>
    <row r="16" spans="1:9" hidden="1" x14ac:dyDescent="0.25">
      <c r="A16" s="4">
        <v>118686000</v>
      </c>
      <c r="B16" s="4" t="str">
        <f t="shared" si="0"/>
        <v>1186860001</v>
      </c>
      <c r="C16" s="4" t="s">
        <v>28</v>
      </c>
      <c r="D16" s="4" t="s">
        <v>29</v>
      </c>
      <c r="E16" s="4" t="s">
        <v>30</v>
      </c>
      <c r="F16" s="5">
        <v>0</v>
      </c>
      <c r="G16" s="5">
        <v>122229339</v>
      </c>
      <c r="H16" s="32">
        <v>1</v>
      </c>
      <c r="I16" s="14">
        <v>122229339</v>
      </c>
    </row>
    <row r="17" spans="1:9" hidden="1" x14ac:dyDescent="0.25">
      <c r="A17" s="4">
        <v>217768077</v>
      </c>
      <c r="B17" s="4" t="str">
        <f t="shared" si="0"/>
        <v>2177680771</v>
      </c>
      <c r="C17" s="4" t="s">
        <v>28</v>
      </c>
      <c r="D17" s="4" t="s">
        <v>29</v>
      </c>
      <c r="E17" s="4" t="s">
        <v>31</v>
      </c>
      <c r="F17" s="5">
        <v>150040000</v>
      </c>
      <c r="G17" s="5">
        <v>0</v>
      </c>
      <c r="H17" s="32">
        <v>1</v>
      </c>
      <c r="I17" s="14">
        <v>0</v>
      </c>
    </row>
    <row r="18" spans="1:9" hidden="1" x14ac:dyDescent="0.25">
      <c r="A18" s="4">
        <v>118888000</v>
      </c>
      <c r="B18" s="4" t="str">
        <f t="shared" si="0"/>
        <v>1188880001</v>
      </c>
      <c r="C18" s="4" t="s">
        <v>32</v>
      </c>
      <c r="D18" s="4" t="s">
        <v>29</v>
      </c>
      <c r="E18" s="4" t="s">
        <v>33</v>
      </c>
      <c r="F18" s="5">
        <v>13677002560.51</v>
      </c>
      <c r="G18" s="5">
        <v>0</v>
      </c>
      <c r="H18" s="32">
        <v>1</v>
      </c>
      <c r="I18" s="14">
        <v>0</v>
      </c>
    </row>
    <row r="19" spans="1:9" hidden="1" x14ac:dyDescent="0.25">
      <c r="A19" s="4">
        <v>112020000</v>
      </c>
      <c r="B19" s="4" t="str">
        <f t="shared" si="0"/>
        <v>1120200001</v>
      </c>
      <c r="C19" s="4" t="s">
        <v>32</v>
      </c>
      <c r="D19" s="4" t="s">
        <v>29</v>
      </c>
      <c r="E19" s="4" t="s">
        <v>34</v>
      </c>
      <c r="F19" s="5">
        <v>1792275318.97</v>
      </c>
      <c r="G19" s="5">
        <v>0</v>
      </c>
      <c r="H19" s="32">
        <v>1</v>
      </c>
      <c r="I19" s="14">
        <v>0</v>
      </c>
    </row>
    <row r="20" spans="1:9" hidden="1" x14ac:dyDescent="0.25">
      <c r="A20" s="4">
        <v>115252000</v>
      </c>
      <c r="B20" s="4" t="str">
        <f t="shared" si="0"/>
        <v>1152520001</v>
      </c>
      <c r="C20" s="4" t="s">
        <v>32</v>
      </c>
      <c r="D20" s="4" t="s">
        <v>29</v>
      </c>
      <c r="E20" s="4" t="s">
        <v>35</v>
      </c>
      <c r="F20" s="5">
        <v>3264327050</v>
      </c>
      <c r="G20" s="5">
        <v>0</v>
      </c>
      <c r="H20" s="32">
        <v>1</v>
      </c>
      <c r="I20" s="14">
        <v>0</v>
      </c>
    </row>
    <row r="21" spans="1:9" hidden="1" x14ac:dyDescent="0.25">
      <c r="A21" s="4">
        <v>110505000</v>
      </c>
      <c r="B21" s="4" t="str">
        <f t="shared" si="0"/>
        <v>1105050001</v>
      </c>
      <c r="C21" s="4" t="s">
        <v>32</v>
      </c>
      <c r="D21" s="4" t="s">
        <v>29</v>
      </c>
      <c r="E21" s="4" t="s">
        <v>36</v>
      </c>
      <c r="F21" s="5">
        <v>2218010227.3099999</v>
      </c>
      <c r="G21" s="5">
        <v>0</v>
      </c>
      <c r="H21" s="32">
        <v>1</v>
      </c>
      <c r="I21" s="14">
        <v>0</v>
      </c>
    </row>
    <row r="22" spans="1:9" hidden="1" x14ac:dyDescent="0.25">
      <c r="A22" s="4">
        <v>111717000</v>
      </c>
      <c r="B22" s="4" t="str">
        <f t="shared" si="0"/>
        <v>1117170001</v>
      </c>
      <c r="C22" s="4" t="s">
        <v>32</v>
      </c>
      <c r="D22" s="4" t="s">
        <v>29</v>
      </c>
      <c r="E22" s="4" t="s">
        <v>37</v>
      </c>
      <c r="F22" s="5">
        <v>975740511</v>
      </c>
      <c r="G22" s="5">
        <v>0</v>
      </c>
      <c r="H22" s="32">
        <v>1</v>
      </c>
      <c r="I22" s="14">
        <v>0</v>
      </c>
    </row>
    <row r="23" spans="1:9" hidden="1" x14ac:dyDescent="0.25">
      <c r="A23" s="4">
        <v>117373000</v>
      </c>
      <c r="B23" s="4" t="str">
        <f t="shared" si="0"/>
        <v>1173730001</v>
      </c>
      <c r="C23" s="4" t="s">
        <v>32</v>
      </c>
      <c r="D23" s="4" t="s">
        <v>29</v>
      </c>
      <c r="E23" s="4" t="s">
        <v>38</v>
      </c>
      <c r="F23" s="5">
        <v>435356784</v>
      </c>
      <c r="G23" s="5">
        <v>0</v>
      </c>
      <c r="H23" s="32">
        <v>1</v>
      </c>
      <c r="I23" s="14">
        <v>0</v>
      </c>
    </row>
    <row r="24" spans="1:9" hidden="1" x14ac:dyDescent="0.25">
      <c r="A24" s="4">
        <v>111515000</v>
      </c>
      <c r="B24" s="4" t="str">
        <f t="shared" si="0"/>
        <v>1115150001</v>
      </c>
      <c r="C24" s="4" t="s">
        <v>32</v>
      </c>
      <c r="D24" s="4" t="s">
        <v>29</v>
      </c>
      <c r="E24" s="4" t="s">
        <v>39</v>
      </c>
      <c r="F24" s="5">
        <v>1802686819.97</v>
      </c>
      <c r="G24" s="5">
        <v>0</v>
      </c>
      <c r="H24" s="32">
        <v>1</v>
      </c>
      <c r="I24" s="14">
        <v>0</v>
      </c>
    </row>
    <row r="25" spans="1:9" hidden="1" x14ac:dyDescent="0.25">
      <c r="A25" s="4">
        <v>111919000</v>
      </c>
      <c r="B25" s="4" t="str">
        <f t="shared" si="0"/>
        <v>1119190001</v>
      </c>
      <c r="C25" s="4" t="s">
        <v>32</v>
      </c>
      <c r="D25" s="4" t="s">
        <v>29</v>
      </c>
      <c r="E25" s="4" t="s">
        <v>40</v>
      </c>
      <c r="F25" s="5">
        <v>102443652</v>
      </c>
      <c r="G25" s="5">
        <v>0</v>
      </c>
      <c r="H25" s="32">
        <v>1</v>
      </c>
      <c r="I25" s="14">
        <v>0</v>
      </c>
    </row>
    <row r="26" spans="1:9" hidden="1" x14ac:dyDescent="0.25">
      <c r="A26" s="4">
        <v>210111001</v>
      </c>
      <c r="B26" s="4" t="str">
        <f t="shared" si="0"/>
        <v>2101110011</v>
      </c>
      <c r="C26" s="4" t="s">
        <v>32</v>
      </c>
      <c r="D26" s="4" t="s">
        <v>29</v>
      </c>
      <c r="E26" s="4" t="s">
        <v>41</v>
      </c>
      <c r="F26" s="5">
        <v>166345698</v>
      </c>
      <c r="G26" s="5">
        <v>0</v>
      </c>
      <c r="H26" s="32">
        <v>1</v>
      </c>
      <c r="I26" s="14">
        <v>0</v>
      </c>
    </row>
    <row r="27" spans="1:9" hidden="1" x14ac:dyDescent="0.25">
      <c r="A27" s="4">
        <v>119595000</v>
      </c>
      <c r="B27" s="4" t="str">
        <f t="shared" si="0"/>
        <v>1195950001</v>
      </c>
      <c r="C27" s="4" t="s">
        <v>32</v>
      </c>
      <c r="D27" s="4" t="s">
        <v>29</v>
      </c>
      <c r="E27" s="4" t="s">
        <v>42</v>
      </c>
      <c r="F27" s="5">
        <v>4940453</v>
      </c>
      <c r="G27" s="5">
        <v>0</v>
      </c>
      <c r="H27" s="32">
        <v>1</v>
      </c>
      <c r="I27" s="14">
        <v>0</v>
      </c>
    </row>
    <row r="28" spans="1:9" hidden="1" x14ac:dyDescent="0.25">
      <c r="A28" s="4">
        <v>115454000</v>
      </c>
      <c r="B28" s="4" t="str">
        <f t="shared" si="0"/>
        <v>1154540001</v>
      </c>
      <c r="C28" s="4" t="s">
        <v>32</v>
      </c>
      <c r="D28" s="4" t="s">
        <v>29</v>
      </c>
      <c r="E28" s="4" t="s">
        <v>43</v>
      </c>
      <c r="F28" s="5">
        <v>39707548</v>
      </c>
      <c r="G28" s="5">
        <v>0</v>
      </c>
      <c r="H28" s="32">
        <v>1</v>
      </c>
      <c r="I28" s="14">
        <v>0</v>
      </c>
    </row>
    <row r="29" spans="1:9" hidden="1" x14ac:dyDescent="0.25">
      <c r="A29" s="4">
        <v>112525000</v>
      </c>
      <c r="B29" s="4" t="str">
        <f t="shared" si="0"/>
        <v>1125250001</v>
      </c>
      <c r="C29" s="4" t="s">
        <v>32</v>
      </c>
      <c r="D29" s="4" t="s">
        <v>29</v>
      </c>
      <c r="E29" s="4" t="s">
        <v>44</v>
      </c>
      <c r="F29" s="5">
        <v>1798157235.97</v>
      </c>
      <c r="G29" s="5">
        <v>0</v>
      </c>
      <c r="H29" s="32">
        <v>1</v>
      </c>
      <c r="I29" s="14">
        <v>0</v>
      </c>
    </row>
    <row r="30" spans="1:9" hidden="1" x14ac:dyDescent="0.25">
      <c r="A30" s="4">
        <v>923272628</v>
      </c>
      <c r="B30" s="4" t="str">
        <f t="shared" si="0"/>
        <v>9232726281</v>
      </c>
      <c r="C30" s="4" t="s">
        <v>28</v>
      </c>
      <c r="D30" s="4" t="s">
        <v>29</v>
      </c>
      <c r="E30" s="4" t="s">
        <v>45</v>
      </c>
      <c r="F30" s="5">
        <v>1626839424</v>
      </c>
      <c r="G30" s="5">
        <v>0</v>
      </c>
      <c r="H30" s="32">
        <v>1</v>
      </c>
      <c r="I30" s="14">
        <v>0</v>
      </c>
    </row>
    <row r="31" spans="1:9" hidden="1" x14ac:dyDescent="0.25">
      <c r="A31" s="4">
        <v>923272628</v>
      </c>
      <c r="B31" s="4" t="str">
        <f t="shared" si="0"/>
        <v>9232726282</v>
      </c>
      <c r="C31" s="4" t="s">
        <v>46</v>
      </c>
      <c r="D31" s="4" t="s">
        <v>47</v>
      </c>
      <c r="E31" s="4" t="s">
        <v>45</v>
      </c>
      <c r="F31" s="5">
        <v>36799916</v>
      </c>
      <c r="G31" s="5">
        <v>0</v>
      </c>
      <c r="H31" s="32">
        <v>2</v>
      </c>
      <c r="I31" s="14">
        <v>0</v>
      </c>
    </row>
    <row r="32" spans="1:9" hidden="1" x14ac:dyDescent="0.25">
      <c r="A32" s="4">
        <v>41800000</v>
      </c>
      <c r="B32" s="4" t="str">
        <f t="shared" si="0"/>
        <v>418000001</v>
      </c>
      <c r="C32" s="4" t="s">
        <v>48</v>
      </c>
      <c r="D32" s="4" t="s">
        <v>49</v>
      </c>
      <c r="E32" s="4" t="s">
        <v>50</v>
      </c>
      <c r="F32" s="5">
        <v>138059870</v>
      </c>
      <c r="G32" s="5">
        <v>0</v>
      </c>
      <c r="H32" s="32">
        <v>1</v>
      </c>
      <c r="I32" s="14">
        <v>0</v>
      </c>
    </row>
    <row r="33" spans="1:9" hidden="1" x14ac:dyDescent="0.25">
      <c r="A33" s="4">
        <v>216423464</v>
      </c>
      <c r="B33" s="4" t="str">
        <f t="shared" si="0"/>
        <v>2164234641</v>
      </c>
      <c r="C33" s="4" t="s">
        <v>51</v>
      </c>
      <c r="D33" s="4" t="s">
        <v>52</v>
      </c>
      <c r="E33" s="4" t="s">
        <v>53</v>
      </c>
      <c r="F33" s="5">
        <v>3881473</v>
      </c>
      <c r="G33" s="5">
        <v>0</v>
      </c>
      <c r="H33" s="32">
        <v>1</v>
      </c>
      <c r="I33" s="14">
        <v>0</v>
      </c>
    </row>
    <row r="34" spans="1:9" hidden="1" x14ac:dyDescent="0.25">
      <c r="A34" s="4">
        <v>117373000</v>
      </c>
      <c r="B34" s="4" t="str">
        <f t="shared" si="0"/>
        <v>1173730002</v>
      </c>
      <c r="C34" s="4" t="s">
        <v>51</v>
      </c>
      <c r="D34" s="4" t="s">
        <v>52</v>
      </c>
      <c r="E34" s="4" t="s">
        <v>54</v>
      </c>
      <c r="F34" s="5">
        <v>59963789</v>
      </c>
      <c r="G34" s="5">
        <v>0</v>
      </c>
      <c r="H34" s="32">
        <v>2</v>
      </c>
      <c r="I34" s="14">
        <v>0</v>
      </c>
    </row>
    <row r="35" spans="1:9" hidden="1" x14ac:dyDescent="0.25">
      <c r="A35" s="4">
        <v>241511001</v>
      </c>
      <c r="B35" s="4" t="str">
        <f t="shared" si="0"/>
        <v>2415110011</v>
      </c>
      <c r="C35" s="4" t="s">
        <v>51</v>
      </c>
      <c r="D35" s="4" t="s">
        <v>52</v>
      </c>
      <c r="E35" s="4" t="s">
        <v>55</v>
      </c>
      <c r="F35" s="5">
        <v>3979968</v>
      </c>
      <c r="G35" s="5">
        <v>0</v>
      </c>
      <c r="H35" s="32">
        <v>1</v>
      </c>
      <c r="I35" s="14">
        <v>0</v>
      </c>
    </row>
    <row r="36" spans="1:9" hidden="1" x14ac:dyDescent="0.25">
      <c r="A36" s="4">
        <v>213063130</v>
      </c>
      <c r="B36" s="4" t="str">
        <f t="shared" si="0"/>
        <v>2130631301</v>
      </c>
      <c r="C36" s="4" t="s">
        <v>51</v>
      </c>
      <c r="D36" s="4" t="s">
        <v>52</v>
      </c>
      <c r="E36" s="4" t="s">
        <v>56</v>
      </c>
      <c r="F36" s="5">
        <v>7201047</v>
      </c>
      <c r="G36" s="5">
        <v>0</v>
      </c>
      <c r="H36" s="32">
        <v>1</v>
      </c>
      <c r="I36" s="14">
        <v>0</v>
      </c>
    </row>
    <row r="37" spans="1:9" hidden="1" x14ac:dyDescent="0.25">
      <c r="A37" s="4">
        <v>126563000</v>
      </c>
      <c r="B37" s="4" t="str">
        <f t="shared" si="0"/>
        <v>1265630001</v>
      </c>
      <c r="C37" s="4" t="s">
        <v>51</v>
      </c>
      <c r="D37" s="4" t="s">
        <v>52</v>
      </c>
      <c r="E37" s="4" t="s">
        <v>57</v>
      </c>
      <c r="F37" s="5">
        <v>4994491</v>
      </c>
      <c r="G37" s="5">
        <v>0</v>
      </c>
      <c r="H37" s="32">
        <v>1</v>
      </c>
      <c r="I37" s="14">
        <v>0</v>
      </c>
    </row>
    <row r="38" spans="1:9" hidden="1" x14ac:dyDescent="0.25">
      <c r="A38" s="4">
        <v>210168001</v>
      </c>
      <c r="B38" s="4" t="str">
        <f t="shared" si="0"/>
        <v>2101680011</v>
      </c>
      <c r="C38" s="4" t="s">
        <v>51</v>
      </c>
      <c r="D38" s="4" t="s">
        <v>52</v>
      </c>
      <c r="E38" s="4" t="s">
        <v>58</v>
      </c>
      <c r="F38" s="5">
        <v>1307383</v>
      </c>
      <c r="G38" s="5">
        <v>0</v>
      </c>
      <c r="H38" s="32">
        <v>1</v>
      </c>
      <c r="I38" s="14">
        <v>0</v>
      </c>
    </row>
    <row r="39" spans="1:9" hidden="1" x14ac:dyDescent="0.25">
      <c r="A39" s="4">
        <v>122476000</v>
      </c>
      <c r="B39" s="4" t="str">
        <f t="shared" si="0"/>
        <v>1224760001</v>
      </c>
      <c r="C39" s="4" t="s">
        <v>51</v>
      </c>
      <c r="D39" s="4" t="s">
        <v>52</v>
      </c>
      <c r="E39" s="4" t="s">
        <v>59</v>
      </c>
      <c r="F39" s="5">
        <v>2254316</v>
      </c>
      <c r="G39" s="5">
        <v>0</v>
      </c>
      <c r="H39" s="32">
        <v>1</v>
      </c>
      <c r="I39" s="14">
        <v>0</v>
      </c>
    </row>
    <row r="40" spans="1:9" hidden="1" x14ac:dyDescent="0.25">
      <c r="A40" s="4">
        <v>121276000</v>
      </c>
      <c r="B40" s="4" t="str">
        <f t="shared" si="0"/>
        <v>1212760001</v>
      </c>
      <c r="C40" s="4" t="s">
        <v>51</v>
      </c>
      <c r="D40" s="4" t="s">
        <v>52</v>
      </c>
      <c r="E40" s="4" t="s">
        <v>60</v>
      </c>
      <c r="F40" s="5">
        <v>46046826</v>
      </c>
      <c r="G40" s="5">
        <v>0</v>
      </c>
      <c r="H40" s="32">
        <v>1</v>
      </c>
      <c r="I40" s="14">
        <v>0</v>
      </c>
    </row>
    <row r="41" spans="1:9" hidden="1" x14ac:dyDescent="0.25">
      <c r="A41" s="4">
        <v>117676000</v>
      </c>
      <c r="B41" s="4" t="str">
        <f t="shared" si="0"/>
        <v>1176760001</v>
      </c>
      <c r="C41" s="4" t="s">
        <v>51</v>
      </c>
      <c r="D41" s="4" t="s">
        <v>52</v>
      </c>
      <c r="E41" s="4" t="s">
        <v>61</v>
      </c>
      <c r="F41" s="5">
        <v>153887077</v>
      </c>
      <c r="G41" s="5">
        <v>0</v>
      </c>
      <c r="H41" s="32">
        <v>1</v>
      </c>
      <c r="I41" s="14">
        <v>0</v>
      </c>
    </row>
    <row r="42" spans="1:9" hidden="1" x14ac:dyDescent="0.25">
      <c r="A42" s="4">
        <v>123125000</v>
      </c>
      <c r="B42" s="4" t="str">
        <f t="shared" si="0"/>
        <v>1231250001</v>
      </c>
      <c r="C42" s="4" t="s">
        <v>51</v>
      </c>
      <c r="D42" s="4" t="s">
        <v>52</v>
      </c>
      <c r="E42" s="4" t="s">
        <v>62</v>
      </c>
      <c r="F42" s="5">
        <v>3764019</v>
      </c>
      <c r="G42" s="5">
        <v>0</v>
      </c>
      <c r="H42" s="32">
        <v>1</v>
      </c>
      <c r="I42" s="14">
        <v>0</v>
      </c>
    </row>
    <row r="43" spans="1:9" hidden="1" x14ac:dyDescent="0.25">
      <c r="A43" s="4">
        <v>214117541</v>
      </c>
      <c r="B43" s="4" t="str">
        <f t="shared" si="0"/>
        <v>2141175411</v>
      </c>
      <c r="C43" s="4" t="s">
        <v>51</v>
      </c>
      <c r="D43" s="4" t="s">
        <v>52</v>
      </c>
      <c r="E43" s="4" t="s">
        <v>63</v>
      </c>
      <c r="F43" s="5">
        <v>13222263</v>
      </c>
      <c r="G43" s="5">
        <v>0</v>
      </c>
      <c r="H43" s="32">
        <v>1</v>
      </c>
      <c r="I43" s="14">
        <v>0</v>
      </c>
    </row>
    <row r="44" spans="1:9" hidden="1" x14ac:dyDescent="0.25">
      <c r="A44" s="4">
        <v>216217662</v>
      </c>
      <c r="B44" s="4" t="str">
        <f t="shared" si="0"/>
        <v>2162176621</v>
      </c>
      <c r="C44" s="4" t="s">
        <v>51</v>
      </c>
      <c r="D44" s="4" t="s">
        <v>52</v>
      </c>
      <c r="E44" s="4" t="s">
        <v>64</v>
      </c>
      <c r="F44" s="5">
        <v>18652206</v>
      </c>
      <c r="G44" s="5">
        <v>0</v>
      </c>
      <c r="H44" s="32">
        <v>1</v>
      </c>
      <c r="I44" s="14">
        <v>0</v>
      </c>
    </row>
    <row r="45" spans="1:9" hidden="1" x14ac:dyDescent="0.25">
      <c r="A45" s="4">
        <v>214219142</v>
      </c>
      <c r="B45" s="4" t="str">
        <f t="shared" si="0"/>
        <v>2142191421</v>
      </c>
      <c r="C45" s="4" t="s">
        <v>51</v>
      </c>
      <c r="D45" s="4" t="s">
        <v>52</v>
      </c>
      <c r="E45" s="4" t="s">
        <v>65</v>
      </c>
      <c r="F45" s="5">
        <v>6443899</v>
      </c>
      <c r="G45" s="5">
        <v>0</v>
      </c>
      <c r="H45" s="32">
        <v>1</v>
      </c>
      <c r="I45" s="14">
        <v>0</v>
      </c>
    </row>
    <row r="46" spans="1:9" hidden="1" x14ac:dyDescent="0.25">
      <c r="A46" s="4">
        <v>111919000</v>
      </c>
      <c r="B46" s="4" t="str">
        <f t="shared" si="0"/>
        <v>1119190002</v>
      </c>
      <c r="C46" s="4" t="s">
        <v>51</v>
      </c>
      <c r="D46" s="4" t="s">
        <v>52</v>
      </c>
      <c r="E46" s="4" t="s">
        <v>40</v>
      </c>
      <c r="F46" s="5">
        <v>1220715</v>
      </c>
      <c r="G46" s="5">
        <v>0</v>
      </c>
      <c r="H46" s="32">
        <v>2</v>
      </c>
      <c r="I46" s="14">
        <v>0</v>
      </c>
    </row>
    <row r="47" spans="1:9" hidden="1" x14ac:dyDescent="0.25">
      <c r="A47" s="4">
        <v>126176000</v>
      </c>
      <c r="B47" s="4" t="str">
        <f t="shared" si="0"/>
        <v>1261760001</v>
      </c>
      <c r="C47" s="4" t="s">
        <v>51</v>
      </c>
      <c r="D47" s="4" t="s">
        <v>52</v>
      </c>
      <c r="E47" s="4" t="s">
        <v>66</v>
      </c>
      <c r="F47" s="5">
        <v>2903092</v>
      </c>
      <c r="G47" s="5">
        <v>0</v>
      </c>
      <c r="H47" s="32">
        <v>1</v>
      </c>
      <c r="I47" s="14">
        <v>0</v>
      </c>
    </row>
    <row r="48" spans="1:9" hidden="1" x14ac:dyDescent="0.25">
      <c r="A48" s="4">
        <v>923272628</v>
      </c>
      <c r="B48" s="4" t="str">
        <f t="shared" si="0"/>
        <v>9232726283</v>
      </c>
      <c r="C48" s="4" t="s">
        <v>51</v>
      </c>
      <c r="D48" s="4" t="s">
        <v>52</v>
      </c>
      <c r="E48" s="4" t="s">
        <v>45</v>
      </c>
      <c r="F48" s="5">
        <v>301093762</v>
      </c>
      <c r="G48" s="5">
        <v>0</v>
      </c>
      <c r="H48" s="32">
        <v>3</v>
      </c>
      <c r="I48" s="14">
        <v>0</v>
      </c>
    </row>
    <row r="49" spans="1:9" hidden="1" x14ac:dyDescent="0.25">
      <c r="A49" s="4">
        <v>923272638</v>
      </c>
      <c r="B49" s="4" t="str">
        <f t="shared" si="0"/>
        <v>9232726381</v>
      </c>
      <c r="C49" s="4" t="s">
        <v>67</v>
      </c>
      <c r="D49" s="4" t="s">
        <v>68</v>
      </c>
      <c r="E49" s="4" t="s">
        <v>69</v>
      </c>
      <c r="F49" s="5">
        <v>832720143.09000003</v>
      </c>
      <c r="G49" s="5">
        <v>0</v>
      </c>
      <c r="H49" s="32">
        <v>1</v>
      </c>
      <c r="I49" s="14">
        <v>0</v>
      </c>
    </row>
    <row r="50" spans="1:9" hidden="1" x14ac:dyDescent="0.25">
      <c r="A50" s="4">
        <v>826815000</v>
      </c>
      <c r="B50" s="4" t="str">
        <f t="shared" si="0"/>
        <v>8268150001</v>
      </c>
      <c r="C50" s="4" t="s">
        <v>70</v>
      </c>
      <c r="D50" s="4" t="s">
        <v>71</v>
      </c>
      <c r="E50" s="4" t="s">
        <v>72</v>
      </c>
      <c r="F50" s="5">
        <v>0</v>
      </c>
      <c r="G50" s="5">
        <v>7000000</v>
      </c>
      <c r="H50" s="32">
        <v>1</v>
      </c>
      <c r="I50" s="14">
        <v>7000000</v>
      </c>
    </row>
    <row r="51" spans="1:9" hidden="1" x14ac:dyDescent="0.25">
      <c r="A51" s="4">
        <v>220113188</v>
      </c>
      <c r="B51" s="4" t="str">
        <f t="shared" si="0"/>
        <v>2201131881</v>
      </c>
      <c r="C51" s="4" t="s">
        <v>70</v>
      </c>
      <c r="D51" s="4" t="s">
        <v>71</v>
      </c>
      <c r="E51" s="4" t="s">
        <v>73</v>
      </c>
      <c r="F51" s="5">
        <v>0</v>
      </c>
      <c r="G51" s="5">
        <v>9000000</v>
      </c>
      <c r="H51" s="32">
        <v>1</v>
      </c>
      <c r="I51" s="14">
        <v>9000000</v>
      </c>
    </row>
    <row r="52" spans="1:9" hidden="1" x14ac:dyDescent="0.25">
      <c r="A52" s="4">
        <v>39900000</v>
      </c>
      <c r="B52" s="4" t="str">
        <f t="shared" si="0"/>
        <v>399000001</v>
      </c>
      <c r="C52" s="4" t="s">
        <v>70</v>
      </c>
      <c r="D52" s="4" t="s">
        <v>71</v>
      </c>
      <c r="E52" s="4" t="s">
        <v>74</v>
      </c>
      <c r="F52" s="5">
        <v>0</v>
      </c>
      <c r="G52" s="5">
        <v>39926296</v>
      </c>
      <c r="H52" s="32">
        <v>1</v>
      </c>
      <c r="I52" s="14">
        <v>39926296</v>
      </c>
    </row>
    <row r="53" spans="1:9" hidden="1" x14ac:dyDescent="0.25">
      <c r="A53" s="4">
        <v>96200000</v>
      </c>
      <c r="B53" s="4" t="str">
        <f t="shared" si="0"/>
        <v>962000001</v>
      </c>
      <c r="C53" s="4" t="s">
        <v>70</v>
      </c>
      <c r="D53" s="4" t="s">
        <v>71</v>
      </c>
      <c r="E53" s="4" t="s">
        <v>75</v>
      </c>
      <c r="F53" s="5">
        <v>0</v>
      </c>
      <c r="G53" s="5">
        <v>440000000</v>
      </c>
      <c r="H53" s="32">
        <v>1</v>
      </c>
      <c r="I53" s="14">
        <v>440000000</v>
      </c>
    </row>
    <row r="54" spans="1:9" hidden="1" x14ac:dyDescent="0.25">
      <c r="A54" s="4">
        <v>216581065</v>
      </c>
      <c r="B54" s="4" t="str">
        <f t="shared" si="0"/>
        <v>2165810651</v>
      </c>
      <c r="C54" s="4" t="s">
        <v>70</v>
      </c>
      <c r="D54" s="4" t="s">
        <v>71</v>
      </c>
      <c r="E54" s="4" t="s">
        <v>76</v>
      </c>
      <c r="F54" s="5">
        <v>0</v>
      </c>
      <c r="G54" s="5">
        <v>360847500</v>
      </c>
      <c r="H54" s="32">
        <v>1</v>
      </c>
      <c r="I54" s="14">
        <v>360847500</v>
      </c>
    </row>
    <row r="55" spans="1:9" x14ac:dyDescent="0.25">
      <c r="A55" s="4">
        <v>114444000</v>
      </c>
      <c r="B55" s="4" t="str">
        <f t="shared" si="0"/>
        <v>1144440001</v>
      </c>
      <c r="C55" s="4" t="s">
        <v>70</v>
      </c>
      <c r="D55" s="4" t="s">
        <v>71</v>
      </c>
      <c r="E55" s="4" t="s">
        <v>77</v>
      </c>
      <c r="F55" s="5">
        <v>0</v>
      </c>
      <c r="G55" s="5">
        <v>696825066</v>
      </c>
      <c r="H55" s="32">
        <v>1</v>
      </c>
      <c r="I55" s="14">
        <v>696825066</v>
      </c>
    </row>
    <row r="56" spans="1:9" hidden="1" x14ac:dyDescent="0.25">
      <c r="A56" s="4">
        <v>217170771</v>
      </c>
      <c r="B56" s="4" t="str">
        <f t="shared" si="0"/>
        <v>2171707711</v>
      </c>
      <c r="C56" s="4" t="s">
        <v>70</v>
      </c>
      <c r="D56" s="4" t="s">
        <v>71</v>
      </c>
      <c r="E56" s="4" t="s">
        <v>78</v>
      </c>
      <c r="F56" s="5">
        <v>0</v>
      </c>
      <c r="G56" s="5">
        <v>9000000</v>
      </c>
      <c r="H56" s="32">
        <v>1</v>
      </c>
      <c r="I56" s="14">
        <v>9000000</v>
      </c>
    </row>
    <row r="57" spans="1:9" hidden="1" x14ac:dyDescent="0.25">
      <c r="A57" s="4">
        <v>210111001</v>
      </c>
      <c r="B57" s="4" t="str">
        <f t="shared" si="0"/>
        <v>2101110012</v>
      </c>
      <c r="C57" s="4" t="s">
        <v>70</v>
      </c>
      <c r="D57" s="4" t="s">
        <v>71</v>
      </c>
      <c r="E57" s="4" t="s">
        <v>79</v>
      </c>
      <c r="F57" s="5">
        <v>0</v>
      </c>
      <c r="G57" s="5">
        <v>1749033511.7</v>
      </c>
      <c r="H57" s="32">
        <v>2</v>
      </c>
      <c r="I57" s="14">
        <v>1749033511.7</v>
      </c>
    </row>
    <row r="58" spans="1:9" hidden="1" x14ac:dyDescent="0.25">
      <c r="A58" s="4">
        <v>211725817</v>
      </c>
      <c r="B58" s="4" t="str">
        <f t="shared" si="0"/>
        <v>2117258171</v>
      </c>
      <c r="C58" s="4" t="s">
        <v>70</v>
      </c>
      <c r="D58" s="4" t="s">
        <v>71</v>
      </c>
      <c r="E58" s="4" t="s">
        <v>80</v>
      </c>
      <c r="F58" s="5">
        <v>0</v>
      </c>
      <c r="G58" s="5">
        <v>103950000</v>
      </c>
      <c r="H58" s="32">
        <v>1</v>
      </c>
      <c r="I58" s="14">
        <v>103950000</v>
      </c>
    </row>
    <row r="59" spans="1:9" hidden="1" x14ac:dyDescent="0.25">
      <c r="A59" s="4">
        <v>923270342</v>
      </c>
      <c r="B59" s="4" t="str">
        <f t="shared" si="0"/>
        <v>9232703421</v>
      </c>
      <c r="C59" s="4" t="s">
        <v>70</v>
      </c>
      <c r="D59" s="4" t="s">
        <v>71</v>
      </c>
      <c r="E59" s="4" t="s">
        <v>81</v>
      </c>
      <c r="F59" s="5">
        <v>0</v>
      </c>
      <c r="G59" s="5">
        <v>251468240</v>
      </c>
      <c r="H59" s="32">
        <v>1</v>
      </c>
      <c r="I59" s="14">
        <v>251468240</v>
      </c>
    </row>
    <row r="60" spans="1:9" hidden="1" x14ac:dyDescent="0.25">
      <c r="A60" s="4">
        <v>826815000</v>
      </c>
      <c r="B60" s="4" t="str">
        <f t="shared" si="0"/>
        <v>8268150002</v>
      </c>
      <c r="C60" s="4" t="s">
        <v>70</v>
      </c>
      <c r="D60" s="4" t="s">
        <v>71</v>
      </c>
      <c r="E60" s="4" t="s">
        <v>72</v>
      </c>
      <c r="F60" s="5">
        <v>0</v>
      </c>
      <c r="G60" s="5">
        <v>7000000</v>
      </c>
      <c r="H60" s="32">
        <v>2</v>
      </c>
      <c r="I60" s="14">
        <v>7000000</v>
      </c>
    </row>
    <row r="61" spans="1:9" hidden="1" x14ac:dyDescent="0.25">
      <c r="A61" s="4">
        <v>220113188</v>
      </c>
      <c r="B61" s="4" t="str">
        <f t="shared" si="0"/>
        <v>2201131882</v>
      </c>
      <c r="C61" s="4" t="s">
        <v>70</v>
      </c>
      <c r="D61" s="4" t="s">
        <v>71</v>
      </c>
      <c r="E61" s="4" t="s">
        <v>73</v>
      </c>
      <c r="F61" s="5">
        <v>0</v>
      </c>
      <c r="G61" s="5">
        <v>9000000</v>
      </c>
      <c r="H61" s="32">
        <v>2</v>
      </c>
      <c r="I61" s="14">
        <v>9000000</v>
      </c>
    </row>
    <row r="62" spans="1:9" hidden="1" x14ac:dyDescent="0.25">
      <c r="A62" s="4">
        <v>216581065</v>
      </c>
      <c r="B62" s="4" t="str">
        <f t="shared" si="0"/>
        <v>2165810652</v>
      </c>
      <c r="C62" s="4" t="s">
        <v>70</v>
      </c>
      <c r="D62" s="4" t="s">
        <v>71</v>
      </c>
      <c r="E62" s="4" t="s">
        <v>76</v>
      </c>
      <c r="F62" s="5">
        <v>0</v>
      </c>
      <c r="G62" s="5">
        <v>360847500</v>
      </c>
      <c r="H62" s="32">
        <v>2</v>
      </c>
      <c r="I62" s="14">
        <v>360847500</v>
      </c>
    </row>
    <row r="63" spans="1:9" hidden="1" x14ac:dyDescent="0.25">
      <c r="A63" s="4">
        <v>217170771</v>
      </c>
      <c r="B63" s="4" t="str">
        <f t="shared" si="0"/>
        <v>2171707712</v>
      </c>
      <c r="C63" s="4" t="s">
        <v>70</v>
      </c>
      <c r="D63" s="4" t="s">
        <v>71</v>
      </c>
      <c r="E63" s="4" t="s">
        <v>78</v>
      </c>
      <c r="F63" s="5">
        <v>0</v>
      </c>
      <c r="G63" s="5">
        <v>9000000</v>
      </c>
      <c r="H63" s="32">
        <v>2</v>
      </c>
      <c r="I63" s="14">
        <v>9000000</v>
      </c>
    </row>
    <row r="64" spans="1:9" hidden="1" x14ac:dyDescent="0.25">
      <c r="A64" s="4">
        <v>210111001</v>
      </c>
      <c r="B64" s="4" t="str">
        <f t="shared" si="0"/>
        <v>2101110013</v>
      </c>
      <c r="C64" s="4" t="s">
        <v>70</v>
      </c>
      <c r="D64" s="4" t="s">
        <v>71</v>
      </c>
      <c r="E64" s="4" t="s">
        <v>79</v>
      </c>
      <c r="F64" s="5">
        <v>0</v>
      </c>
      <c r="G64" s="5">
        <v>1749033511.7</v>
      </c>
      <c r="H64" s="32">
        <v>3</v>
      </c>
      <c r="I64" s="14">
        <v>1749033511.7</v>
      </c>
    </row>
    <row r="65" spans="1:9" hidden="1" x14ac:dyDescent="0.25">
      <c r="A65" s="4">
        <v>211725817</v>
      </c>
      <c r="B65" s="4" t="str">
        <f t="shared" si="0"/>
        <v>2117258171</v>
      </c>
      <c r="C65" s="4" t="s">
        <v>70</v>
      </c>
      <c r="D65" s="4" t="s">
        <v>71</v>
      </c>
      <c r="E65" s="4" t="s">
        <v>80</v>
      </c>
      <c r="F65" s="5">
        <v>0</v>
      </c>
      <c r="G65" s="5">
        <v>103950000</v>
      </c>
      <c r="H65" s="32">
        <v>1</v>
      </c>
      <c r="I65" s="14">
        <v>103950000</v>
      </c>
    </row>
    <row r="66" spans="1:9" hidden="1" x14ac:dyDescent="0.25">
      <c r="A66" s="4">
        <v>923270342</v>
      </c>
      <c r="B66" s="4" t="str">
        <f t="shared" si="0"/>
        <v>9232703422</v>
      </c>
      <c r="C66" s="4" t="s">
        <v>70</v>
      </c>
      <c r="D66" s="4" t="s">
        <v>71</v>
      </c>
      <c r="E66" s="4" t="s">
        <v>81</v>
      </c>
      <c r="F66" s="5">
        <v>0</v>
      </c>
      <c r="G66" s="5">
        <v>251468240</v>
      </c>
      <c r="H66" s="32">
        <v>2</v>
      </c>
      <c r="I66" s="14">
        <v>251468240</v>
      </c>
    </row>
    <row r="67" spans="1:9" hidden="1" x14ac:dyDescent="0.25">
      <c r="A67" s="4">
        <v>45600000</v>
      </c>
      <c r="B67" s="4" t="str">
        <f t="shared" si="0"/>
        <v>456000001</v>
      </c>
      <c r="C67" s="4" t="s">
        <v>82</v>
      </c>
      <c r="D67" s="4" t="s">
        <v>83</v>
      </c>
      <c r="E67" s="4" t="s">
        <v>84</v>
      </c>
      <c r="F67" s="5">
        <v>9752643</v>
      </c>
      <c r="G67" s="5">
        <v>0</v>
      </c>
      <c r="H67" s="32">
        <v>1</v>
      </c>
      <c r="I67" s="14">
        <v>0</v>
      </c>
    </row>
    <row r="68" spans="1:9" hidden="1" x14ac:dyDescent="0.25">
      <c r="A68" s="4">
        <v>260105001</v>
      </c>
      <c r="B68" s="4" t="str">
        <f t="shared" si="0"/>
        <v>2601050011</v>
      </c>
      <c r="C68" s="4" t="s">
        <v>85</v>
      </c>
      <c r="D68" s="4" t="s">
        <v>86</v>
      </c>
      <c r="E68" s="4" t="s">
        <v>87</v>
      </c>
      <c r="F68" s="5">
        <v>143651363</v>
      </c>
      <c r="G68" s="5">
        <v>0</v>
      </c>
      <c r="H68" s="32">
        <v>1</v>
      </c>
      <c r="I68" s="14">
        <v>0</v>
      </c>
    </row>
    <row r="69" spans="1:9" hidden="1" x14ac:dyDescent="0.25">
      <c r="A69" s="4">
        <v>125454000</v>
      </c>
      <c r="B69" s="4" t="str">
        <f t="shared" si="0"/>
        <v>1254540001</v>
      </c>
      <c r="C69" s="4" t="s">
        <v>85</v>
      </c>
      <c r="D69" s="4" t="s">
        <v>86</v>
      </c>
      <c r="E69" s="4" t="s">
        <v>15</v>
      </c>
      <c r="F69" s="5">
        <v>58900000</v>
      </c>
      <c r="G69" s="5">
        <v>0</v>
      </c>
      <c r="H69" s="32">
        <v>1</v>
      </c>
      <c r="I69" s="14">
        <v>0</v>
      </c>
    </row>
    <row r="70" spans="1:9" hidden="1" x14ac:dyDescent="0.25">
      <c r="A70" s="4">
        <v>120205000</v>
      </c>
      <c r="B70" s="4" t="str">
        <f t="shared" si="0"/>
        <v>1202050001</v>
      </c>
      <c r="C70" s="4" t="s">
        <v>85</v>
      </c>
      <c r="D70" s="4" t="s">
        <v>86</v>
      </c>
      <c r="E70" s="4" t="s">
        <v>3</v>
      </c>
      <c r="F70" s="5">
        <v>92710888</v>
      </c>
      <c r="G70" s="5">
        <v>0</v>
      </c>
      <c r="H70" s="32">
        <v>1</v>
      </c>
      <c r="I70" s="14">
        <v>0</v>
      </c>
    </row>
    <row r="71" spans="1:9" hidden="1" x14ac:dyDescent="0.25">
      <c r="A71" s="4">
        <v>824505000</v>
      </c>
      <c r="B71" s="4" t="str">
        <f t="shared" si="0"/>
        <v>8245050001</v>
      </c>
      <c r="C71" s="4" t="s">
        <v>85</v>
      </c>
      <c r="D71" s="4" t="s">
        <v>86</v>
      </c>
      <c r="E71" s="4" t="s">
        <v>16</v>
      </c>
      <c r="F71" s="5">
        <v>15800454</v>
      </c>
      <c r="G71" s="5">
        <v>0</v>
      </c>
      <c r="H71" s="32">
        <v>1</v>
      </c>
      <c r="I71" s="14">
        <v>0</v>
      </c>
    </row>
    <row r="72" spans="1:9" hidden="1" x14ac:dyDescent="0.25">
      <c r="A72" s="4">
        <v>821505000</v>
      </c>
      <c r="B72" s="4" t="str">
        <f t="shared" si="0"/>
        <v>8215050001</v>
      </c>
      <c r="C72" s="4" t="s">
        <v>85</v>
      </c>
      <c r="D72" s="4" t="s">
        <v>86</v>
      </c>
      <c r="E72" s="4" t="s">
        <v>17</v>
      </c>
      <c r="F72" s="5">
        <v>10533636</v>
      </c>
      <c r="G72" s="5">
        <v>0</v>
      </c>
      <c r="H72" s="32">
        <v>1</v>
      </c>
      <c r="I72" s="14">
        <v>0</v>
      </c>
    </row>
    <row r="73" spans="1:9" hidden="1" x14ac:dyDescent="0.25">
      <c r="A73" s="4">
        <v>129444000</v>
      </c>
      <c r="B73" s="4" t="str">
        <f t="shared" ref="B73:B136" si="1">+A73&amp;H73</f>
        <v>1294440001</v>
      </c>
      <c r="C73" s="4" t="s">
        <v>85</v>
      </c>
      <c r="D73" s="4" t="s">
        <v>86</v>
      </c>
      <c r="E73" s="4" t="s">
        <v>88</v>
      </c>
      <c r="F73" s="5">
        <v>21067272</v>
      </c>
      <c r="G73" s="5">
        <v>0</v>
      </c>
      <c r="H73" s="32">
        <v>1</v>
      </c>
      <c r="I73" s="14">
        <v>0</v>
      </c>
    </row>
    <row r="74" spans="1:9" hidden="1" x14ac:dyDescent="0.25">
      <c r="A74" s="4">
        <v>821920000</v>
      </c>
      <c r="B74" s="4" t="str">
        <f t="shared" si="1"/>
        <v>8219200001</v>
      </c>
      <c r="C74" s="4" t="s">
        <v>85</v>
      </c>
      <c r="D74" s="4" t="s">
        <v>86</v>
      </c>
      <c r="E74" s="4" t="s">
        <v>5</v>
      </c>
      <c r="F74" s="5">
        <v>97383504</v>
      </c>
      <c r="G74" s="5">
        <v>0</v>
      </c>
      <c r="H74" s="32">
        <v>1</v>
      </c>
      <c r="I74" s="14">
        <v>0</v>
      </c>
    </row>
    <row r="75" spans="1:9" hidden="1" x14ac:dyDescent="0.25">
      <c r="A75" s="4">
        <v>923273537</v>
      </c>
      <c r="B75" s="4" t="str">
        <f t="shared" si="1"/>
        <v>9232735371</v>
      </c>
      <c r="C75" s="4" t="s">
        <v>85</v>
      </c>
      <c r="D75" s="4" t="s">
        <v>86</v>
      </c>
      <c r="E75" s="4" t="s">
        <v>89</v>
      </c>
      <c r="F75" s="5">
        <v>19346261553</v>
      </c>
      <c r="G75" s="5">
        <v>0</v>
      </c>
      <c r="H75" s="32">
        <v>1</v>
      </c>
      <c r="I75" s="14">
        <v>0</v>
      </c>
    </row>
    <row r="76" spans="1:9" hidden="1" x14ac:dyDescent="0.25">
      <c r="A76" s="4">
        <v>923272804</v>
      </c>
      <c r="B76" s="4" t="str">
        <f t="shared" si="1"/>
        <v>9232728041</v>
      </c>
      <c r="C76" s="4" t="s">
        <v>90</v>
      </c>
      <c r="D76" s="4" t="s">
        <v>91</v>
      </c>
      <c r="E76" s="4" t="s">
        <v>92</v>
      </c>
      <c r="F76" s="5">
        <v>2078000</v>
      </c>
      <c r="G76" s="5">
        <v>0</v>
      </c>
      <c r="H76" s="32">
        <v>1</v>
      </c>
      <c r="I76" s="14">
        <v>0</v>
      </c>
    </row>
    <row r="77" spans="1:9" hidden="1" x14ac:dyDescent="0.25">
      <c r="A77" s="4">
        <v>220285001</v>
      </c>
      <c r="B77" s="4" t="str">
        <f t="shared" si="1"/>
        <v>2202850011</v>
      </c>
      <c r="C77" s="4" t="s">
        <v>90</v>
      </c>
      <c r="D77" s="4" t="s">
        <v>91</v>
      </c>
      <c r="E77" s="4" t="s">
        <v>93</v>
      </c>
      <c r="F77" s="5">
        <v>8137000</v>
      </c>
      <c r="G77" s="5">
        <v>0</v>
      </c>
      <c r="H77" s="32">
        <v>1</v>
      </c>
      <c r="I77" s="14">
        <v>0</v>
      </c>
    </row>
    <row r="78" spans="1:9" hidden="1" x14ac:dyDescent="0.25">
      <c r="A78" s="4">
        <v>44600000</v>
      </c>
      <c r="B78" s="4" t="str">
        <f t="shared" si="1"/>
        <v>446000001</v>
      </c>
      <c r="C78" s="4" t="s">
        <v>90</v>
      </c>
      <c r="D78" s="4" t="s">
        <v>91</v>
      </c>
      <c r="E78" s="4" t="s">
        <v>94</v>
      </c>
      <c r="F78" s="5">
        <v>18873336</v>
      </c>
      <c r="G78" s="5">
        <v>0</v>
      </c>
      <c r="H78" s="32">
        <v>1</v>
      </c>
      <c r="I78" s="14">
        <v>0</v>
      </c>
    </row>
    <row r="79" spans="1:9" hidden="1" x14ac:dyDescent="0.25">
      <c r="A79" s="4">
        <v>120205000</v>
      </c>
      <c r="B79" s="4" t="str">
        <f t="shared" si="1"/>
        <v>1202050002</v>
      </c>
      <c r="C79" s="4" t="s">
        <v>90</v>
      </c>
      <c r="D79" s="4" t="s">
        <v>91</v>
      </c>
      <c r="E79" s="4" t="s">
        <v>3</v>
      </c>
      <c r="F79" s="5">
        <v>28950000</v>
      </c>
      <c r="G79" s="5">
        <v>0</v>
      </c>
      <c r="H79" s="32">
        <v>2</v>
      </c>
      <c r="I79" s="14">
        <v>0</v>
      </c>
    </row>
    <row r="80" spans="1:9" hidden="1" x14ac:dyDescent="0.25">
      <c r="A80" s="4">
        <v>41800000</v>
      </c>
      <c r="B80" s="4" t="str">
        <f t="shared" si="1"/>
        <v>418000002</v>
      </c>
      <c r="C80" s="4" t="s">
        <v>95</v>
      </c>
      <c r="D80" s="4" t="s">
        <v>96</v>
      </c>
      <c r="E80" s="4" t="s">
        <v>50</v>
      </c>
      <c r="F80" s="5">
        <v>11705500</v>
      </c>
      <c r="G80" s="5">
        <v>0</v>
      </c>
      <c r="H80" s="32">
        <v>2</v>
      </c>
      <c r="I80" s="14">
        <v>0</v>
      </c>
    </row>
    <row r="81" spans="1:9" hidden="1" x14ac:dyDescent="0.25">
      <c r="A81" s="4">
        <v>212120621</v>
      </c>
      <c r="B81" s="4" t="str">
        <f t="shared" si="1"/>
        <v>2121206211</v>
      </c>
      <c r="C81" s="4" t="s">
        <v>97</v>
      </c>
      <c r="D81" s="4" t="s">
        <v>98</v>
      </c>
      <c r="E81" s="4" t="s">
        <v>99</v>
      </c>
      <c r="F81" s="5">
        <v>71518603</v>
      </c>
      <c r="G81" s="5">
        <v>0</v>
      </c>
      <c r="H81" s="32">
        <v>1</v>
      </c>
      <c r="I81" s="14">
        <v>0</v>
      </c>
    </row>
    <row r="82" spans="1:9" s="21" customFormat="1" hidden="1" x14ac:dyDescent="0.25">
      <c r="A82" s="4">
        <v>117676000</v>
      </c>
      <c r="B82" s="4" t="str">
        <f t="shared" si="1"/>
        <v>1176760002</v>
      </c>
      <c r="C82" s="4" t="s">
        <v>97</v>
      </c>
      <c r="D82" s="4" t="s">
        <v>98</v>
      </c>
      <c r="E82" s="4" t="s">
        <v>61</v>
      </c>
      <c r="F82" s="5">
        <v>27422218</v>
      </c>
      <c r="G82" s="5">
        <v>0</v>
      </c>
      <c r="H82" s="32">
        <v>2</v>
      </c>
      <c r="I82" s="21">
        <v>0</v>
      </c>
    </row>
    <row r="83" spans="1:9" s="21" customFormat="1" hidden="1" x14ac:dyDescent="0.25">
      <c r="A83" s="4">
        <v>110505000</v>
      </c>
      <c r="B83" s="4" t="str">
        <f t="shared" si="1"/>
        <v>1105050002</v>
      </c>
      <c r="C83" s="4" t="s">
        <v>97</v>
      </c>
      <c r="D83" s="4" t="s">
        <v>98</v>
      </c>
      <c r="E83" s="4" t="s">
        <v>36</v>
      </c>
      <c r="F83" s="5">
        <v>144562196</v>
      </c>
      <c r="G83" s="5">
        <v>0</v>
      </c>
      <c r="H83" s="32">
        <v>2</v>
      </c>
      <c r="I83" s="21">
        <v>0</v>
      </c>
    </row>
    <row r="84" spans="1:9" s="21" customFormat="1" hidden="1" x14ac:dyDescent="0.25">
      <c r="A84" s="4">
        <v>821920000</v>
      </c>
      <c r="B84" s="4" t="str">
        <f t="shared" si="1"/>
        <v>8219200002</v>
      </c>
      <c r="C84" s="4" t="s">
        <v>97</v>
      </c>
      <c r="D84" s="4" t="s">
        <v>98</v>
      </c>
      <c r="E84" s="4" t="s">
        <v>5</v>
      </c>
      <c r="F84" s="5">
        <v>13724882</v>
      </c>
      <c r="G84" s="5">
        <v>0</v>
      </c>
      <c r="H84" s="32">
        <v>2</v>
      </c>
      <c r="I84" s="21">
        <v>0</v>
      </c>
    </row>
    <row r="85" spans="1:9" s="21" customFormat="1" hidden="1" x14ac:dyDescent="0.25">
      <c r="A85" s="4">
        <v>11300000</v>
      </c>
      <c r="B85" s="4" t="str">
        <f t="shared" si="1"/>
        <v>113000001</v>
      </c>
      <c r="C85" s="4" t="s">
        <v>97</v>
      </c>
      <c r="D85" s="4" t="s">
        <v>98</v>
      </c>
      <c r="E85" s="4" t="s">
        <v>6</v>
      </c>
      <c r="F85" s="5">
        <v>1256106571</v>
      </c>
      <c r="G85" s="5">
        <v>0</v>
      </c>
      <c r="H85" s="32">
        <v>1</v>
      </c>
      <c r="I85" s="21">
        <v>0</v>
      </c>
    </row>
    <row r="86" spans="1:9" s="21" customFormat="1" hidden="1" x14ac:dyDescent="0.25">
      <c r="A86" s="4">
        <v>923272447</v>
      </c>
      <c r="B86" s="4" t="str">
        <f t="shared" si="1"/>
        <v>9232724471</v>
      </c>
      <c r="C86" s="4" t="s">
        <v>100</v>
      </c>
      <c r="D86" s="4" t="s">
        <v>101</v>
      </c>
      <c r="E86" s="4" t="s">
        <v>18</v>
      </c>
      <c r="F86" s="5">
        <v>13838058.619999999</v>
      </c>
      <c r="G86" s="5">
        <v>0</v>
      </c>
      <c r="H86" s="32">
        <v>1</v>
      </c>
      <c r="I86" s="21">
        <v>0</v>
      </c>
    </row>
    <row r="87" spans="1:9" s="21" customFormat="1" hidden="1" x14ac:dyDescent="0.25">
      <c r="A87" s="4">
        <v>216488564</v>
      </c>
      <c r="B87" s="4" t="str">
        <f t="shared" si="1"/>
        <v>2164885641</v>
      </c>
      <c r="C87" s="4" t="s">
        <v>102</v>
      </c>
      <c r="D87" s="4" t="s">
        <v>103</v>
      </c>
      <c r="E87" s="4" t="s">
        <v>104</v>
      </c>
      <c r="F87" s="5">
        <v>11045985</v>
      </c>
      <c r="G87" s="5">
        <v>0</v>
      </c>
      <c r="H87" s="32">
        <v>1</v>
      </c>
      <c r="I87" s="21">
        <v>0</v>
      </c>
    </row>
    <row r="88" spans="1:9" s="21" customFormat="1" hidden="1" x14ac:dyDescent="0.25">
      <c r="A88" s="4">
        <v>922500000</v>
      </c>
      <c r="B88" s="4" t="str">
        <f t="shared" si="1"/>
        <v>9225000001</v>
      </c>
      <c r="C88" s="4" t="s">
        <v>102</v>
      </c>
      <c r="D88" s="4" t="s">
        <v>103</v>
      </c>
      <c r="E88" s="4" t="s">
        <v>105</v>
      </c>
      <c r="F88" s="5">
        <v>5130211</v>
      </c>
      <c r="G88" s="5">
        <v>0</v>
      </c>
      <c r="H88" s="32">
        <v>1</v>
      </c>
      <c r="I88" s="21">
        <v>0</v>
      </c>
    </row>
    <row r="89" spans="1:9" s="21" customFormat="1" hidden="1" x14ac:dyDescent="0.25">
      <c r="A89" s="4">
        <v>923272804</v>
      </c>
      <c r="B89" s="4" t="str">
        <f t="shared" si="1"/>
        <v>9232728042</v>
      </c>
      <c r="C89" s="4" t="s">
        <v>102</v>
      </c>
      <c r="D89" s="4" t="s">
        <v>103</v>
      </c>
      <c r="E89" s="4" t="s">
        <v>92</v>
      </c>
      <c r="F89" s="5">
        <v>236845052.28999999</v>
      </c>
      <c r="G89" s="5">
        <v>0</v>
      </c>
      <c r="H89" s="32">
        <v>2</v>
      </c>
      <c r="I89" s="21">
        <v>0</v>
      </c>
    </row>
    <row r="90" spans="1:9" s="21" customFormat="1" hidden="1" x14ac:dyDescent="0.25">
      <c r="A90" s="4">
        <v>81500000</v>
      </c>
      <c r="B90" s="4" t="str">
        <f t="shared" si="1"/>
        <v>815000001</v>
      </c>
      <c r="C90" s="4" t="s">
        <v>102</v>
      </c>
      <c r="D90" s="4" t="s">
        <v>103</v>
      </c>
      <c r="E90" s="4" t="s">
        <v>13</v>
      </c>
      <c r="F90" s="5">
        <v>2775640.16</v>
      </c>
      <c r="G90" s="5">
        <v>0</v>
      </c>
      <c r="H90" s="32">
        <v>1</v>
      </c>
      <c r="I90" s="21">
        <v>0</v>
      </c>
    </row>
    <row r="91" spans="1:9" s="21" customFormat="1" hidden="1" x14ac:dyDescent="0.25">
      <c r="A91" s="4">
        <v>210111001</v>
      </c>
      <c r="B91" s="4" t="str">
        <f t="shared" si="1"/>
        <v>2101110014</v>
      </c>
      <c r="C91" s="4" t="s">
        <v>102</v>
      </c>
      <c r="D91" s="4" t="s">
        <v>103</v>
      </c>
      <c r="E91" s="4" t="s">
        <v>79</v>
      </c>
      <c r="F91" s="5">
        <v>16365921.890000001</v>
      </c>
      <c r="G91" s="5">
        <v>0</v>
      </c>
      <c r="H91" s="32">
        <v>4</v>
      </c>
      <c r="I91" s="21">
        <v>0</v>
      </c>
    </row>
    <row r="92" spans="1:9" s="21" customFormat="1" hidden="1" x14ac:dyDescent="0.25">
      <c r="A92" s="4">
        <v>923272394</v>
      </c>
      <c r="B92" s="4" t="str">
        <f t="shared" si="1"/>
        <v>9232723941</v>
      </c>
      <c r="C92" s="4" t="s">
        <v>102</v>
      </c>
      <c r="D92" s="4" t="s">
        <v>103</v>
      </c>
      <c r="E92" s="4" t="s">
        <v>106</v>
      </c>
      <c r="F92" s="5">
        <v>41219508.149999999</v>
      </c>
      <c r="G92" s="5">
        <v>0</v>
      </c>
      <c r="H92" s="32">
        <v>1</v>
      </c>
      <c r="I92" s="21">
        <v>0</v>
      </c>
    </row>
    <row r="93" spans="1:9" s="21" customFormat="1" hidden="1" x14ac:dyDescent="0.25">
      <c r="A93" s="4">
        <v>14000000</v>
      </c>
      <c r="B93" s="4" t="str">
        <f t="shared" si="1"/>
        <v>140000001</v>
      </c>
      <c r="C93" s="4" t="s">
        <v>102</v>
      </c>
      <c r="D93" s="4" t="s">
        <v>103</v>
      </c>
      <c r="E93" s="4" t="s">
        <v>107</v>
      </c>
      <c r="F93" s="5">
        <v>1638326</v>
      </c>
      <c r="G93" s="5">
        <v>0</v>
      </c>
      <c r="H93" s="32">
        <v>1</v>
      </c>
      <c r="I93" s="21">
        <v>0</v>
      </c>
    </row>
    <row r="94" spans="1:9" s="21" customFormat="1" hidden="1" x14ac:dyDescent="0.25">
      <c r="A94" s="4">
        <v>112525000</v>
      </c>
      <c r="B94" s="4" t="str">
        <f t="shared" si="1"/>
        <v>1125250002</v>
      </c>
      <c r="C94" s="4" t="s">
        <v>102</v>
      </c>
      <c r="D94" s="4" t="s">
        <v>103</v>
      </c>
      <c r="E94" s="4" t="s">
        <v>44</v>
      </c>
      <c r="F94" s="5">
        <v>43678834.409999996</v>
      </c>
      <c r="G94" s="5">
        <v>0</v>
      </c>
      <c r="H94" s="32">
        <v>2</v>
      </c>
      <c r="I94" s="21">
        <v>0</v>
      </c>
    </row>
    <row r="95" spans="1:9" s="21" customFormat="1" hidden="1" x14ac:dyDescent="0.25">
      <c r="A95" s="4">
        <v>23900000</v>
      </c>
      <c r="B95" s="4" t="str">
        <f t="shared" si="1"/>
        <v>239000001</v>
      </c>
      <c r="C95" s="4" t="s">
        <v>102</v>
      </c>
      <c r="D95" s="4" t="s">
        <v>103</v>
      </c>
      <c r="E95" s="4" t="s">
        <v>108</v>
      </c>
      <c r="F95" s="5">
        <v>93993780</v>
      </c>
      <c r="G95" s="5">
        <v>0</v>
      </c>
      <c r="H95" s="32">
        <v>1</v>
      </c>
      <c r="I95" s="21">
        <v>0</v>
      </c>
    </row>
    <row r="96" spans="1:9" s="21" customFormat="1" hidden="1" x14ac:dyDescent="0.25">
      <c r="A96" s="4">
        <v>22200000</v>
      </c>
      <c r="B96" s="4" t="str">
        <f t="shared" si="1"/>
        <v>222000001</v>
      </c>
      <c r="C96" s="4" t="s">
        <v>102</v>
      </c>
      <c r="D96" s="4" t="s">
        <v>103</v>
      </c>
      <c r="E96" s="4" t="s">
        <v>109</v>
      </c>
      <c r="F96" s="5">
        <v>1139520</v>
      </c>
      <c r="G96" s="5">
        <v>0</v>
      </c>
      <c r="H96" s="32">
        <v>1</v>
      </c>
      <c r="I96" s="21">
        <v>0</v>
      </c>
    </row>
    <row r="97" spans="1:9" s="21" customFormat="1" hidden="1" x14ac:dyDescent="0.25">
      <c r="A97" s="4">
        <v>23900000</v>
      </c>
      <c r="B97" s="4" t="str">
        <f t="shared" si="1"/>
        <v>239000002</v>
      </c>
      <c r="C97" s="4" t="s">
        <v>110</v>
      </c>
      <c r="D97" s="4" t="s">
        <v>111</v>
      </c>
      <c r="E97" s="4" t="s">
        <v>108</v>
      </c>
      <c r="F97" s="5">
        <v>467557000</v>
      </c>
      <c r="G97" s="5">
        <v>0</v>
      </c>
      <c r="H97" s="32">
        <v>2</v>
      </c>
      <c r="I97" s="21">
        <v>0</v>
      </c>
    </row>
    <row r="98" spans="1:9" s="21" customFormat="1" hidden="1" x14ac:dyDescent="0.25">
      <c r="A98" s="4">
        <v>110505000</v>
      </c>
      <c r="B98" s="4" t="str">
        <f t="shared" si="1"/>
        <v>1105050003</v>
      </c>
      <c r="C98" s="4" t="s">
        <v>112</v>
      </c>
      <c r="D98" s="4" t="s">
        <v>113</v>
      </c>
      <c r="E98" s="4" t="s">
        <v>36</v>
      </c>
      <c r="F98" s="5">
        <v>681296492.5</v>
      </c>
      <c r="G98" s="5">
        <v>0</v>
      </c>
      <c r="H98" s="32">
        <v>3</v>
      </c>
      <c r="I98" s="21">
        <v>0</v>
      </c>
    </row>
    <row r="99" spans="1:9" s="21" customFormat="1" hidden="1" x14ac:dyDescent="0.25">
      <c r="A99" s="4">
        <v>218005480</v>
      </c>
      <c r="B99" s="4" t="str">
        <f t="shared" si="1"/>
        <v>2180054801</v>
      </c>
      <c r="C99" s="4" t="s">
        <v>112</v>
      </c>
      <c r="D99" s="4" t="s">
        <v>113</v>
      </c>
      <c r="E99" s="4" t="s">
        <v>114</v>
      </c>
      <c r="F99" s="5">
        <v>448541528</v>
      </c>
      <c r="G99" s="5">
        <v>0</v>
      </c>
      <c r="H99" s="32">
        <v>1</v>
      </c>
      <c r="I99" s="21">
        <v>0</v>
      </c>
    </row>
    <row r="100" spans="1:9" s="22" customFormat="1" hidden="1" x14ac:dyDescent="0.25">
      <c r="A100" s="6">
        <v>220105999</v>
      </c>
      <c r="B100" s="4" t="str">
        <f t="shared" si="1"/>
        <v>2201059991</v>
      </c>
      <c r="C100" s="4" t="s">
        <v>112</v>
      </c>
      <c r="D100" s="4" t="s">
        <v>113</v>
      </c>
      <c r="E100" s="4" t="s">
        <v>115</v>
      </c>
      <c r="F100" s="5">
        <v>141176471</v>
      </c>
      <c r="G100" s="5">
        <v>0</v>
      </c>
      <c r="H100" s="32">
        <v>1</v>
      </c>
      <c r="I100" s="22">
        <v>0</v>
      </c>
    </row>
    <row r="101" spans="1:9" hidden="1" x14ac:dyDescent="0.25">
      <c r="A101" s="4">
        <v>210141001</v>
      </c>
      <c r="B101" s="4" t="str">
        <f t="shared" si="1"/>
        <v>2101410011</v>
      </c>
      <c r="C101" s="4" t="s">
        <v>112</v>
      </c>
      <c r="D101" s="4" t="s">
        <v>113</v>
      </c>
      <c r="E101" s="4" t="s">
        <v>116</v>
      </c>
      <c r="F101" s="5">
        <v>350000000</v>
      </c>
      <c r="G101" s="5">
        <v>0</v>
      </c>
      <c r="H101" s="32">
        <v>1</v>
      </c>
      <c r="I101" s="14">
        <v>0</v>
      </c>
    </row>
    <row r="102" spans="1:9" hidden="1" x14ac:dyDescent="0.25">
      <c r="A102" s="4">
        <v>211085410</v>
      </c>
      <c r="B102" s="4" t="str">
        <f t="shared" si="1"/>
        <v>2110854101</v>
      </c>
      <c r="C102" s="4" t="s">
        <v>117</v>
      </c>
      <c r="D102" s="4" t="s">
        <v>86</v>
      </c>
      <c r="E102" s="4" t="s">
        <v>118</v>
      </c>
      <c r="F102" s="5">
        <v>106677053.20999999</v>
      </c>
      <c r="G102" s="5">
        <v>0</v>
      </c>
      <c r="H102" s="32">
        <v>1</v>
      </c>
      <c r="I102" s="14">
        <v>0</v>
      </c>
    </row>
    <row r="103" spans="1:9" hidden="1" x14ac:dyDescent="0.25">
      <c r="A103" s="4">
        <v>215905659</v>
      </c>
      <c r="B103" s="4" t="str">
        <f t="shared" si="1"/>
        <v>2159056591</v>
      </c>
      <c r="C103" s="4" t="s">
        <v>117</v>
      </c>
      <c r="D103" s="4" t="s">
        <v>86</v>
      </c>
      <c r="E103" s="4" t="s">
        <v>119</v>
      </c>
      <c r="F103" s="5">
        <v>18224798.039999999</v>
      </c>
      <c r="G103" s="5">
        <v>0</v>
      </c>
      <c r="H103" s="32">
        <v>1</v>
      </c>
      <c r="I103" s="14">
        <v>0</v>
      </c>
    </row>
    <row r="104" spans="1:9" hidden="1" x14ac:dyDescent="0.25">
      <c r="A104" s="4">
        <v>115454000</v>
      </c>
      <c r="B104" s="4" t="str">
        <f t="shared" si="1"/>
        <v>1154540002</v>
      </c>
      <c r="C104" s="4" t="s">
        <v>117</v>
      </c>
      <c r="D104" s="4" t="s">
        <v>86</v>
      </c>
      <c r="E104" s="4" t="s">
        <v>43</v>
      </c>
      <c r="F104" s="5">
        <v>6365211.5999999996</v>
      </c>
      <c r="G104" s="5">
        <v>0</v>
      </c>
      <c r="H104" s="32">
        <v>2</v>
      </c>
      <c r="I104" s="14">
        <v>0</v>
      </c>
    </row>
    <row r="105" spans="1:9" hidden="1" x14ac:dyDescent="0.25">
      <c r="A105" s="4">
        <v>820200000</v>
      </c>
      <c r="B105" s="4" t="str">
        <f t="shared" si="1"/>
        <v>8202000001</v>
      </c>
      <c r="C105" s="4" t="s">
        <v>117</v>
      </c>
      <c r="D105" s="4" t="s">
        <v>86</v>
      </c>
      <c r="E105" s="4" t="s">
        <v>120</v>
      </c>
      <c r="F105" s="5">
        <v>75392288.090000004</v>
      </c>
      <c r="G105" s="5">
        <v>0</v>
      </c>
      <c r="H105" s="32">
        <v>1</v>
      </c>
      <c r="I105" s="14">
        <v>0</v>
      </c>
    </row>
    <row r="106" spans="1:9" hidden="1" x14ac:dyDescent="0.25">
      <c r="A106" s="4">
        <v>923273509</v>
      </c>
      <c r="B106" s="4" t="str">
        <f t="shared" si="1"/>
        <v>9232735091</v>
      </c>
      <c r="C106" s="4" t="s">
        <v>117</v>
      </c>
      <c r="D106" s="4" t="s">
        <v>86</v>
      </c>
      <c r="E106" s="4" t="s">
        <v>121</v>
      </c>
      <c r="F106" s="5">
        <v>498663933.75999999</v>
      </c>
      <c r="G106" s="5">
        <v>4579081912.5600004</v>
      </c>
      <c r="H106" s="32">
        <v>1</v>
      </c>
      <c r="I106" s="14">
        <v>4579081912.5600004</v>
      </c>
    </row>
    <row r="107" spans="1:9" hidden="1" x14ac:dyDescent="0.25">
      <c r="A107" s="4">
        <v>96400000</v>
      </c>
      <c r="B107" s="4" t="str">
        <f t="shared" si="1"/>
        <v>964000001</v>
      </c>
      <c r="C107" s="4" t="s">
        <v>117</v>
      </c>
      <c r="D107" s="4" t="s">
        <v>86</v>
      </c>
      <c r="E107" s="4" t="s">
        <v>122</v>
      </c>
      <c r="F107" s="5">
        <v>228897931.66</v>
      </c>
      <c r="G107" s="5">
        <v>0</v>
      </c>
      <c r="H107" s="32">
        <v>1</v>
      </c>
      <c r="I107" s="14">
        <v>0</v>
      </c>
    </row>
    <row r="108" spans="1:9" hidden="1" x14ac:dyDescent="0.25">
      <c r="A108" s="4">
        <v>218168081</v>
      </c>
      <c r="B108" s="4" t="str">
        <f t="shared" si="1"/>
        <v>2181680811</v>
      </c>
      <c r="C108" s="4" t="s">
        <v>117</v>
      </c>
      <c r="D108" s="4" t="s">
        <v>86</v>
      </c>
      <c r="E108" s="4" t="s">
        <v>123</v>
      </c>
      <c r="F108" s="5">
        <v>18197745.489999998</v>
      </c>
      <c r="G108" s="5">
        <v>0</v>
      </c>
      <c r="H108" s="32">
        <v>1</v>
      </c>
      <c r="I108" s="14">
        <v>0</v>
      </c>
    </row>
    <row r="109" spans="1:9" hidden="1" x14ac:dyDescent="0.25">
      <c r="A109" s="4">
        <v>120676000</v>
      </c>
      <c r="B109" s="4" t="str">
        <f t="shared" si="1"/>
        <v>1206760001</v>
      </c>
      <c r="C109" s="4" t="s">
        <v>117</v>
      </c>
      <c r="D109" s="4" t="s">
        <v>86</v>
      </c>
      <c r="E109" s="4" t="s">
        <v>4</v>
      </c>
      <c r="F109" s="5">
        <v>401330417</v>
      </c>
      <c r="G109" s="5">
        <v>0</v>
      </c>
      <c r="H109" s="32">
        <v>1</v>
      </c>
      <c r="I109" s="14">
        <v>0</v>
      </c>
    </row>
    <row r="110" spans="1:9" hidden="1" x14ac:dyDescent="0.25">
      <c r="A110" s="4">
        <v>117676000</v>
      </c>
      <c r="B110" s="4" t="str">
        <f t="shared" si="1"/>
        <v>1176760003</v>
      </c>
      <c r="C110" s="4" t="s">
        <v>117</v>
      </c>
      <c r="D110" s="4" t="s">
        <v>86</v>
      </c>
      <c r="E110" s="4" t="s">
        <v>61</v>
      </c>
      <c r="F110" s="5">
        <v>99824365.5</v>
      </c>
      <c r="G110" s="5">
        <v>0</v>
      </c>
      <c r="H110" s="32">
        <v>3</v>
      </c>
      <c r="I110" s="14">
        <v>0</v>
      </c>
    </row>
    <row r="111" spans="1:9" hidden="1" x14ac:dyDescent="0.25">
      <c r="A111" s="4">
        <v>210976109</v>
      </c>
      <c r="B111" s="4" t="str">
        <f t="shared" si="1"/>
        <v>2109761091</v>
      </c>
      <c r="C111" s="4" t="s">
        <v>117</v>
      </c>
      <c r="D111" s="4" t="s">
        <v>86</v>
      </c>
      <c r="E111" s="4" t="s">
        <v>124</v>
      </c>
      <c r="F111" s="5">
        <v>63687742</v>
      </c>
      <c r="G111" s="5">
        <v>0</v>
      </c>
      <c r="H111" s="32">
        <v>1</v>
      </c>
      <c r="I111" s="14">
        <v>0</v>
      </c>
    </row>
    <row r="112" spans="1:9" hidden="1" x14ac:dyDescent="0.25">
      <c r="A112" s="4">
        <v>127625000</v>
      </c>
      <c r="B112" s="4" t="str">
        <f t="shared" si="1"/>
        <v>1276250001</v>
      </c>
      <c r="C112" s="4" t="s">
        <v>117</v>
      </c>
      <c r="D112" s="4" t="s">
        <v>86</v>
      </c>
      <c r="E112" s="4" t="s">
        <v>7</v>
      </c>
      <c r="F112" s="5">
        <v>4389254.99</v>
      </c>
      <c r="G112" s="5">
        <v>559101.01</v>
      </c>
      <c r="H112" s="32">
        <v>1</v>
      </c>
      <c r="I112" s="14">
        <v>559101.01</v>
      </c>
    </row>
    <row r="113" spans="1:9" hidden="1" x14ac:dyDescent="0.25">
      <c r="A113" s="4">
        <v>210117001</v>
      </c>
      <c r="B113" s="4" t="str">
        <f t="shared" si="1"/>
        <v>2101170012</v>
      </c>
      <c r="C113" s="4" t="s">
        <v>117</v>
      </c>
      <c r="D113" s="4" t="s">
        <v>86</v>
      </c>
      <c r="E113" s="4" t="s">
        <v>23</v>
      </c>
      <c r="F113" s="5">
        <v>68302412.430000007</v>
      </c>
      <c r="G113" s="5">
        <v>0</v>
      </c>
      <c r="H113" s="32">
        <v>2</v>
      </c>
      <c r="I113" s="14">
        <v>0</v>
      </c>
    </row>
    <row r="114" spans="1:9" hidden="1" x14ac:dyDescent="0.25">
      <c r="A114" s="4">
        <v>110505000</v>
      </c>
      <c r="B114" s="4" t="str">
        <f t="shared" si="1"/>
        <v>1105050004</v>
      </c>
      <c r="C114" s="4" t="s">
        <v>117</v>
      </c>
      <c r="D114" s="4" t="s">
        <v>86</v>
      </c>
      <c r="E114" s="4" t="s">
        <v>36</v>
      </c>
      <c r="F114" s="5">
        <v>5378151</v>
      </c>
      <c r="G114" s="5">
        <v>0</v>
      </c>
      <c r="H114" s="32">
        <v>4</v>
      </c>
      <c r="I114" s="14">
        <v>0</v>
      </c>
    </row>
    <row r="115" spans="1:9" hidden="1" x14ac:dyDescent="0.25">
      <c r="A115" s="4">
        <v>230105001</v>
      </c>
      <c r="B115" s="4" t="str">
        <f t="shared" si="1"/>
        <v>2301050011</v>
      </c>
      <c r="C115" s="4" t="s">
        <v>117</v>
      </c>
      <c r="D115" s="4" t="s">
        <v>86</v>
      </c>
      <c r="E115" s="4" t="s">
        <v>125</v>
      </c>
      <c r="F115" s="5">
        <v>66248758</v>
      </c>
      <c r="G115" s="5">
        <v>0</v>
      </c>
      <c r="H115" s="32">
        <v>1</v>
      </c>
      <c r="I115" s="14">
        <v>0</v>
      </c>
    </row>
    <row r="116" spans="1:9" hidden="1" x14ac:dyDescent="0.25">
      <c r="A116" s="4">
        <v>120205000</v>
      </c>
      <c r="B116" s="4" t="str">
        <f t="shared" si="1"/>
        <v>1202050003</v>
      </c>
      <c r="C116" s="4" t="s">
        <v>117</v>
      </c>
      <c r="D116" s="4" t="s">
        <v>86</v>
      </c>
      <c r="E116" s="4" t="s">
        <v>3</v>
      </c>
      <c r="F116" s="5">
        <v>85007948</v>
      </c>
      <c r="G116" s="5">
        <v>0</v>
      </c>
      <c r="H116" s="32">
        <v>3</v>
      </c>
      <c r="I116" s="14">
        <v>0</v>
      </c>
    </row>
    <row r="117" spans="1:9" hidden="1" x14ac:dyDescent="0.25">
      <c r="A117" s="4">
        <v>216005360</v>
      </c>
      <c r="B117" s="4" t="str">
        <f t="shared" si="1"/>
        <v>2160053601</v>
      </c>
      <c r="C117" s="4" t="s">
        <v>117</v>
      </c>
      <c r="D117" s="4" t="s">
        <v>86</v>
      </c>
      <c r="E117" s="4" t="s">
        <v>126</v>
      </c>
      <c r="F117" s="5">
        <v>68565835.079999998</v>
      </c>
      <c r="G117" s="5">
        <v>0</v>
      </c>
      <c r="H117" s="32">
        <v>1</v>
      </c>
      <c r="I117" s="14">
        <v>0</v>
      </c>
    </row>
    <row r="118" spans="1:9" hidden="1" x14ac:dyDescent="0.25">
      <c r="A118" s="4">
        <v>218705887</v>
      </c>
      <c r="B118" s="4" t="str">
        <f t="shared" si="1"/>
        <v>2187058871</v>
      </c>
      <c r="C118" s="4" t="s">
        <v>117</v>
      </c>
      <c r="D118" s="4" t="s">
        <v>86</v>
      </c>
      <c r="E118" s="4" t="s">
        <v>127</v>
      </c>
      <c r="F118" s="5">
        <v>3355367.03</v>
      </c>
      <c r="G118" s="5">
        <v>0</v>
      </c>
      <c r="H118" s="32">
        <v>1</v>
      </c>
      <c r="I118" s="14">
        <v>0</v>
      </c>
    </row>
    <row r="119" spans="1:9" hidden="1" x14ac:dyDescent="0.25">
      <c r="A119" s="4">
        <v>120305000</v>
      </c>
      <c r="B119" s="4" t="str">
        <f t="shared" si="1"/>
        <v>1203050001</v>
      </c>
      <c r="C119" s="4" t="s">
        <v>117</v>
      </c>
      <c r="D119" s="4" t="s">
        <v>86</v>
      </c>
      <c r="E119" s="4" t="s">
        <v>128</v>
      </c>
      <c r="F119" s="5">
        <v>121035651</v>
      </c>
      <c r="G119" s="5">
        <v>0</v>
      </c>
      <c r="H119" s="32">
        <v>1</v>
      </c>
      <c r="I119" s="14">
        <v>0</v>
      </c>
    </row>
    <row r="120" spans="1:9" hidden="1" x14ac:dyDescent="0.25">
      <c r="A120" s="4">
        <v>212905129</v>
      </c>
      <c r="B120" s="4" t="str">
        <f t="shared" si="1"/>
        <v>2129051291</v>
      </c>
      <c r="C120" s="4" t="s">
        <v>117</v>
      </c>
      <c r="D120" s="4" t="s">
        <v>86</v>
      </c>
      <c r="E120" s="4" t="s">
        <v>129</v>
      </c>
      <c r="F120" s="5">
        <v>67358841.519999996</v>
      </c>
      <c r="G120" s="5">
        <v>0</v>
      </c>
      <c r="H120" s="32">
        <v>1</v>
      </c>
      <c r="I120" s="14">
        <v>0</v>
      </c>
    </row>
    <row r="121" spans="1:9" hidden="1" x14ac:dyDescent="0.25">
      <c r="A121" s="4">
        <v>214805148</v>
      </c>
      <c r="B121" s="4" t="str">
        <f t="shared" si="1"/>
        <v>2148051481</v>
      </c>
      <c r="C121" s="4" t="s">
        <v>117</v>
      </c>
      <c r="D121" s="4" t="s">
        <v>86</v>
      </c>
      <c r="E121" s="4" t="s">
        <v>130</v>
      </c>
      <c r="F121" s="5">
        <v>6228700.0899999999</v>
      </c>
      <c r="G121" s="5">
        <v>0</v>
      </c>
      <c r="H121" s="32">
        <v>1</v>
      </c>
      <c r="I121" s="14">
        <v>0</v>
      </c>
    </row>
    <row r="122" spans="1:9" hidden="1" x14ac:dyDescent="0.25">
      <c r="A122" s="4">
        <v>213076130</v>
      </c>
      <c r="B122" s="4" t="str">
        <f t="shared" si="1"/>
        <v>2130761301</v>
      </c>
      <c r="C122" s="4" t="s">
        <v>117</v>
      </c>
      <c r="D122" s="4" t="s">
        <v>86</v>
      </c>
      <c r="E122" s="4" t="s">
        <v>131</v>
      </c>
      <c r="F122" s="5">
        <v>15929767.42</v>
      </c>
      <c r="G122" s="5">
        <v>0</v>
      </c>
      <c r="H122" s="32">
        <v>1</v>
      </c>
      <c r="I122" s="14">
        <v>0</v>
      </c>
    </row>
    <row r="123" spans="1:9" hidden="1" x14ac:dyDescent="0.25">
      <c r="A123" s="4">
        <v>111919000</v>
      </c>
      <c r="B123" s="4" t="str">
        <f t="shared" si="1"/>
        <v>1119190003</v>
      </c>
      <c r="C123" s="4" t="s">
        <v>117</v>
      </c>
      <c r="D123" s="4" t="s">
        <v>86</v>
      </c>
      <c r="E123" s="4" t="s">
        <v>40</v>
      </c>
      <c r="F123" s="5">
        <v>241482940</v>
      </c>
      <c r="G123" s="5">
        <v>0</v>
      </c>
      <c r="H123" s="32">
        <v>3</v>
      </c>
      <c r="I123" s="14">
        <v>0</v>
      </c>
    </row>
    <row r="124" spans="1:9" hidden="1" x14ac:dyDescent="0.25">
      <c r="A124" s="4">
        <v>119494000</v>
      </c>
      <c r="B124" s="4" t="str">
        <f t="shared" si="1"/>
        <v>1194940001</v>
      </c>
      <c r="C124" s="4" t="s">
        <v>117</v>
      </c>
      <c r="D124" s="4" t="s">
        <v>86</v>
      </c>
      <c r="E124" s="4" t="s">
        <v>132</v>
      </c>
      <c r="F124" s="5">
        <v>6018969</v>
      </c>
      <c r="G124" s="5">
        <v>0</v>
      </c>
      <c r="H124" s="32">
        <v>1</v>
      </c>
      <c r="I124" s="14">
        <v>0</v>
      </c>
    </row>
    <row r="125" spans="1:9" hidden="1" x14ac:dyDescent="0.25">
      <c r="A125" s="4">
        <v>210144001</v>
      </c>
      <c r="B125" s="4" t="str">
        <f t="shared" si="1"/>
        <v>2101440011</v>
      </c>
      <c r="C125" s="4" t="s">
        <v>117</v>
      </c>
      <c r="D125" s="4" t="s">
        <v>86</v>
      </c>
      <c r="E125" s="4" t="s">
        <v>133</v>
      </c>
      <c r="F125" s="5">
        <v>36450101.960000001</v>
      </c>
      <c r="G125" s="5">
        <v>0</v>
      </c>
      <c r="H125" s="32">
        <v>1</v>
      </c>
      <c r="I125" s="14">
        <v>0</v>
      </c>
    </row>
    <row r="126" spans="1:9" hidden="1" x14ac:dyDescent="0.25">
      <c r="A126" s="4">
        <v>117070000</v>
      </c>
      <c r="B126" s="4" t="str">
        <f t="shared" si="1"/>
        <v>1170700001</v>
      </c>
      <c r="C126" s="4" t="s">
        <v>117</v>
      </c>
      <c r="D126" s="4" t="s">
        <v>86</v>
      </c>
      <c r="E126" s="4" t="s">
        <v>134</v>
      </c>
      <c r="F126" s="5">
        <v>35732908.369999997</v>
      </c>
      <c r="G126" s="5">
        <v>0</v>
      </c>
      <c r="H126" s="32">
        <v>1</v>
      </c>
      <c r="I126" s="14">
        <v>0</v>
      </c>
    </row>
    <row r="127" spans="1:9" hidden="1" x14ac:dyDescent="0.25">
      <c r="A127" s="4">
        <v>112020000</v>
      </c>
      <c r="B127" s="4" t="str">
        <f t="shared" si="1"/>
        <v>1120200002</v>
      </c>
      <c r="C127" s="4" t="s">
        <v>117</v>
      </c>
      <c r="D127" s="4" t="s">
        <v>86</v>
      </c>
      <c r="E127" s="4" t="s">
        <v>34</v>
      </c>
      <c r="F127" s="5">
        <v>47237193.840000004</v>
      </c>
      <c r="G127" s="5">
        <v>0</v>
      </c>
      <c r="H127" s="32">
        <v>2</v>
      </c>
      <c r="I127" s="14">
        <v>0</v>
      </c>
    </row>
    <row r="128" spans="1:9" hidden="1" x14ac:dyDescent="0.25">
      <c r="A128" s="4">
        <v>26800000</v>
      </c>
      <c r="B128" s="4" t="str">
        <f t="shared" si="1"/>
        <v>268000001</v>
      </c>
      <c r="C128" s="4" t="s">
        <v>117</v>
      </c>
      <c r="D128" s="4" t="s">
        <v>86</v>
      </c>
      <c r="E128" s="4" t="s">
        <v>135</v>
      </c>
      <c r="F128" s="5">
        <v>16079246621.18</v>
      </c>
      <c r="G128" s="5">
        <v>0</v>
      </c>
      <c r="H128" s="32">
        <v>1</v>
      </c>
      <c r="I128" s="14">
        <v>0</v>
      </c>
    </row>
    <row r="129" spans="1:9" hidden="1" x14ac:dyDescent="0.25">
      <c r="A129" s="4">
        <v>210111001</v>
      </c>
      <c r="B129" s="4" t="str">
        <f t="shared" si="1"/>
        <v>2101110015</v>
      </c>
      <c r="C129" s="4" t="s">
        <v>117</v>
      </c>
      <c r="D129" s="4" t="s">
        <v>86</v>
      </c>
      <c r="E129" s="4" t="s">
        <v>79</v>
      </c>
      <c r="F129" s="5">
        <v>514809426.63</v>
      </c>
      <c r="G129" s="5">
        <v>2788839065</v>
      </c>
      <c r="H129" s="32">
        <v>5</v>
      </c>
      <c r="I129" s="14">
        <v>2788839065</v>
      </c>
    </row>
    <row r="130" spans="1:9" hidden="1" x14ac:dyDescent="0.25">
      <c r="A130" s="4">
        <v>31400000</v>
      </c>
      <c r="B130" s="4" t="str">
        <f t="shared" si="1"/>
        <v>314000002</v>
      </c>
      <c r="C130" s="4" t="s">
        <v>117</v>
      </c>
      <c r="D130" s="4" t="s">
        <v>86</v>
      </c>
      <c r="E130" s="4" t="s">
        <v>24</v>
      </c>
      <c r="F130" s="5">
        <v>267927306.30000001</v>
      </c>
      <c r="G130" s="5">
        <v>625163714.70000005</v>
      </c>
      <c r="H130" s="32">
        <v>2</v>
      </c>
      <c r="I130" s="14">
        <v>625163714.70000005</v>
      </c>
    </row>
    <row r="131" spans="1:9" hidden="1" x14ac:dyDescent="0.25">
      <c r="A131" s="4">
        <v>112525000</v>
      </c>
      <c r="B131" s="4" t="str">
        <f t="shared" si="1"/>
        <v>1125250003</v>
      </c>
      <c r="C131" s="4" t="s">
        <v>117</v>
      </c>
      <c r="D131" s="4" t="s">
        <v>86</v>
      </c>
      <c r="E131" s="4" t="s">
        <v>44</v>
      </c>
      <c r="F131" s="5">
        <v>0</v>
      </c>
      <c r="G131" s="5">
        <v>4060067059.3699999</v>
      </c>
      <c r="H131" s="32">
        <v>3</v>
      </c>
      <c r="I131" s="14">
        <v>4060067059.3699999</v>
      </c>
    </row>
    <row r="132" spans="1:9" hidden="1" x14ac:dyDescent="0.25">
      <c r="A132" s="4">
        <v>22200000</v>
      </c>
      <c r="B132" s="4" t="str">
        <f t="shared" si="1"/>
        <v>222000002</v>
      </c>
      <c r="C132" s="4" t="s">
        <v>117</v>
      </c>
      <c r="D132" s="4" t="s">
        <v>86</v>
      </c>
      <c r="E132" s="4" t="s">
        <v>109</v>
      </c>
      <c r="F132" s="5">
        <v>104332086</v>
      </c>
      <c r="G132" s="5">
        <v>214474705</v>
      </c>
      <c r="H132" s="32">
        <v>2</v>
      </c>
      <c r="I132" s="14">
        <v>214474705</v>
      </c>
    </row>
    <row r="133" spans="1:9" hidden="1" x14ac:dyDescent="0.25">
      <c r="A133" s="4">
        <v>119191000</v>
      </c>
      <c r="B133" s="4" t="str">
        <f t="shared" si="1"/>
        <v>1191910002</v>
      </c>
      <c r="C133" s="4" t="s">
        <v>117</v>
      </c>
      <c r="D133" s="4" t="s">
        <v>86</v>
      </c>
      <c r="E133" s="4" t="s">
        <v>25</v>
      </c>
      <c r="F133" s="5">
        <v>59665040</v>
      </c>
      <c r="G133" s="5">
        <v>0</v>
      </c>
      <c r="H133" s="32">
        <v>2</v>
      </c>
      <c r="I133" s="14">
        <v>0</v>
      </c>
    </row>
    <row r="134" spans="1:9" hidden="1" x14ac:dyDescent="0.25">
      <c r="A134" s="4">
        <v>923272532</v>
      </c>
      <c r="B134" s="4" t="str">
        <f t="shared" si="1"/>
        <v>9232725321</v>
      </c>
      <c r="C134" s="4" t="s">
        <v>117</v>
      </c>
      <c r="D134" s="4" t="s">
        <v>86</v>
      </c>
      <c r="E134" s="4" t="s">
        <v>136</v>
      </c>
      <c r="F134" s="5">
        <v>8340335</v>
      </c>
      <c r="G134" s="5">
        <v>0</v>
      </c>
      <c r="H134" s="32">
        <v>1</v>
      </c>
      <c r="I134" s="14">
        <v>0</v>
      </c>
    </row>
    <row r="135" spans="1:9" hidden="1" x14ac:dyDescent="0.25">
      <c r="A135" s="4">
        <v>219841298</v>
      </c>
      <c r="B135" s="4" t="str">
        <f t="shared" si="1"/>
        <v>2198412981</v>
      </c>
      <c r="C135" s="4" t="s">
        <v>117</v>
      </c>
      <c r="D135" s="4" t="s">
        <v>86</v>
      </c>
      <c r="E135" s="4" t="s">
        <v>137</v>
      </c>
      <c r="F135" s="5">
        <v>29038418.600000001</v>
      </c>
      <c r="G135" s="5">
        <v>0</v>
      </c>
      <c r="H135" s="32">
        <v>1</v>
      </c>
      <c r="I135" s="14">
        <v>0</v>
      </c>
    </row>
    <row r="136" spans="1:9" hidden="1" x14ac:dyDescent="0.25">
      <c r="A136" s="4">
        <v>211376113</v>
      </c>
      <c r="B136" s="4" t="str">
        <f t="shared" si="1"/>
        <v>2113761131</v>
      </c>
      <c r="C136" s="4" t="s">
        <v>117</v>
      </c>
      <c r="D136" s="4" t="s">
        <v>86</v>
      </c>
      <c r="E136" s="4" t="s">
        <v>138</v>
      </c>
      <c r="F136" s="5">
        <v>1252479.3899999999</v>
      </c>
      <c r="G136" s="5">
        <v>0</v>
      </c>
      <c r="H136" s="32">
        <v>1</v>
      </c>
      <c r="I136" s="14">
        <v>0</v>
      </c>
    </row>
    <row r="137" spans="1:9" hidden="1" x14ac:dyDescent="0.25">
      <c r="A137" s="4">
        <v>215573555</v>
      </c>
      <c r="B137" s="4" t="str">
        <f t="shared" ref="B137:B200" si="2">+A137&amp;H137</f>
        <v>2155735551</v>
      </c>
      <c r="C137" s="4" t="s">
        <v>117</v>
      </c>
      <c r="D137" s="4" t="s">
        <v>86</v>
      </c>
      <c r="E137" s="4" t="s">
        <v>139</v>
      </c>
      <c r="F137" s="5">
        <v>29251270.43</v>
      </c>
      <c r="G137" s="5">
        <v>0</v>
      </c>
      <c r="H137" s="32">
        <v>1</v>
      </c>
      <c r="I137" s="14">
        <v>0</v>
      </c>
    </row>
    <row r="138" spans="1:9" hidden="1" x14ac:dyDescent="0.25">
      <c r="A138" s="4">
        <v>214085440</v>
      </c>
      <c r="B138" s="4" t="str">
        <f t="shared" si="2"/>
        <v>2140854401</v>
      </c>
      <c r="C138" s="4" t="s">
        <v>117</v>
      </c>
      <c r="D138" s="4" t="s">
        <v>86</v>
      </c>
      <c r="E138" s="4" t="s">
        <v>140</v>
      </c>
      <c r="F138" s="5">
        <v>1147003.24</v>
      </c>
      <c r="G138" s="5">
        <v>0</v>
      </c>
      <c r="H138" s="32">
        <v>1</v>
      </c>
      <c r="I138" s="14">
        <v>0</v>
      </c>
    </row>
    <row r="139" spans="1:9" hidden="1" x14ac:dyDescent="0.25">
      <c r="A139" s="4">
        <v>215523555</v>
      </c>
      <c r="B139" s="4" t="str">
        <f t="shared" si="2"/>
        <v>2155235551</v>
      </c>
      <c r="C139" s="4" t="s">
        <v>117</v>
      </c>
      <c r="D139" s="4" t="s">
        <v>86</v>
      </c>
      <c r="E139" s="4" t="s">
        <v>141</v>
      </c>
      <c r="F139" s="5">
        <v>13597768.109999999</v>
      </c>
      <c r="G139" s="5">
        <v>0</v>
      </c>
      <c r="H139" s="32">
        <v>1</v>
      </c>
      <c r="I139" s="14">
        <v>0</v>
      </c>
    </row>
    <row r="140" spans="1:9" hidden="1" x14ac:dyDescent="0.25">
      <c r="A140" s="4">
        <v>210066400</v>
      </c>
      <c r="B140" s="4" t="str">
        <f t="shared" si="2"/>
        <v>2100664001</v>
      </c>
      <c r="C140" s="4" t="s">
        <v>117</v>
      </c>
      <c r="D140" s="4" t="s">
        <v>86</v>
      </c>
      <c r="E140" s="4" t="s">
        <v>142</v>
      </c>
      <c r="F140" s="5">
        <v>35384267.799999997</v>
      </c>
      <c r="G140" s="5">
        <v>0</v>
      </c>
      <c r="H140" s="32">
        <v>1</v>
      </c>
      <c r="I140" s="14">
        <v>0</v>
      </c>
    </row>
    <row r="141" spans="1:9" hidden="1" x14ac:dyDescent="0.25">
      <c r="A141" s="4">
        <v>210650006</v>
      </c>
      <c r="B141" s="4" t="str">
        <f t="shared" si="2"/>
        <v>2106500061</v>
      </c>
      <c r="C141" s="4" t="s">
        <v>117</v>
      </c>
      <c r="D141" s="4" t="s">
        <v>86</v>
      </c>
      <c r="E141" s="4" t="s">
        <v>143</v>
      </c>
      <c r="F141" s="5">
        <v>58396606.93</v>
      </c>
      <c r="G141" s="5">
        <v>0</v>
      </c>
      <c r="H141" s="32">
        <v>1</v>
      </c>
      <c r="I141" s="14">
        <v>0</v>
      </c>
    </row>
    <row r="142" spans="1:9" hidden="1" x14ac:dyDescent="0.25">
      <c r="A142" s="4">
        <v>118888000</v>
      </c>
      <c r="B142" s="4" t="str">
        <f t="shared" si="2"/>
        <v>1188880002</v>
      </c>
      <c r="C142" s="4" t="s">
        <v>117</v>
      </c>
      <c r="D142" s="4" t="s">
        <v>86</v>
      </c>
      <c r="E142" s="4" t="s">
        <v>144</v>
      </c>
      <c r="F142" s="5">
        <v>0</v>
      </c>
      <c r="G142" s="5">
        <v>193667000</v>
      </c>
      <c r="H142" s="32">
        <v>2</v>
      </c>
      <c r="I142" s="14">
        <v>193667000</v>
      </c>
    </row>
    <row r="143" spans="1:9" hidden="1" x14ac:dyDescent="0.25">
      <c r="A143" s="4">
        <v>118181000</v>
      </c>
      <c r="B143" s="4" t="str">
        <f t="shared" si="2"/>
        <v>1181810001</v>
      </c>
      <c r="C143" s="4" t="s">
        <v>145</v>
      </c>
      <c r="D143" s="4" t="s">
        <v>146</v>
      </c>
      <c r="E143" s="4" t="s">
        <v>147</v>
      </c>
      <c r="F143" s="5">
        <v>5991422909.0500002</v>
      </c>
      <c r="G143" s="5">
        <v>0</v>
      </c>
      <c r="H143" s="32">
        <v>1</v>
      </c>
      <c r="I143" s="14">
        <v>0</v>
      </c>
    </row>
    <row r="144" spans="1:9" hidden="1" x14ac:dyDescent="0.25">
      <c r="A144" s="4">
        <v>115252000</v>
      </c>
      <c r="B144" s="4" t="str">
        <f t="shared" si="2"/>
        <v>1152520002</v>
      </c>
      <c r="C144" s="4" t="s">
        <v>145</v>
      </c>
      <c r="D144" s="4" t="s">
        <v>146</v>
      </c>
      <c r="E144" s="4" t="s">
        <v>35</v>
      </c>
      <c r="F144" s="5">
        <v>10325574</v>
      </c>
      <c r="G144" s="5">
        <v>0</v>
      </c>
      <c r="H144" s="32">
        <v>2</v>
      </c>
      <c r="I144" s="14">
        <v>0</v>
      </c>
    </row>
    <row r="145" spans="1:9" hidden="1" x14ac:dyDescent="0.25">
      <c r="A145" s="4">
        <v>923272804</v>
      </c>
      <c r="B145" s="4" t="str">
        <f t="shared" si="2"/>
        <v>9232728043</v>
      </c>
      <c r="C145" s="4" t="s">
        <v>145</v>
      </c>
      <c r="D145" s="4" t="s">
        <v>146</v>
      </c>
      <c r="E145" s="4" t="s">
        <v>121</v>
      </c>
      <c r="F145" s="5">
        <v>6461940842.5</v>
      </c>
      <c r="G145" s="5">
        <v>24222120153.900002</v>
      </c>
      <c r="H145" s="32">
        <v>3</v>
      </c>
      <c r="I145" s="14">
        <v>24222120153.900002</v>
      </c>
    </row>
    <row r="146" spans="1:9" hidden="1" x14ac:dyDescent="0.25">
      <c r="A146" s="4">
        <v>117676000</v>
      </c>
      <c r="B146" s="4" t="str">
        <f t="shared" si="2"/>
        <v>1176760004</v>
      </c>
      <c r="C146" s="4" t="s">
        <v>145</v>
      </c>
      <c r="D146" s="4" t="s">
        <v>146</v>
      </c>
      <c r="E146" s="4" t="s">
        <v>61</v>
      </c>
      <c r="F146" s="5">
        <v>3069291</v>
      </c>
      <c r="G146" s="5">
        <v>0</v>
      </c>
      <c r="H146" s="32">
        <v>4</v>
      </c>
      <c r="I146" s="14">
        <v>0</v>
      </c>
    </row>
    <row r="147" spans="1:9" hidden="1" x14ac:dyDescent="0.25">
      <c r="A147" s="4">
        <v>111717000</v>
      </c>
      <c r="B147" s="4" t="str">
        <f t="shared" si="2"/>
        <v>1117170002</v>
      </c>
      <c r="C147" s="4" t="s">
        <v>145</v>
      </c>
      <c r="D147" s="4" t="s">
        <v>146</v>
      </c>
      <c r="E147" s="4" t="s">
        <v>37</v>
      </c>
      <c r="F147" s="5">
        <v>885877053</v>
      </c>
      <c r="G147" s="5">
        <v>0</v>
      </c>
      <c r="H147" s="32">
        <v>2</v>
      </c>
      <c r="I147" s="14">
        <v>0</v>
      </c>
    </row>
    <row r="148" spans="1:9" hidden="1" x14ac:dyDescent="0.25">
      <c r="A148" s="4">
        <v>110505000</v>
      </c>
      <c r="B148" s="4" t="str">
        <f t="shared" si="2"/>
        <v>1105050005</v>
      </c>
      <c r="C148" s="4" t="s">
        <v>145</v>
      </c>
      <c r="D148" s="4" t="s">
        <v>146</v>
      </c>
      <c r="E148" s="4" t="s">
        <v>36</v>
      </c>
      <c r="F148" s="5">
        <v>2220621920.96</v>
      </c>
      <c r="G148" s="5">
        <v>0</v>
      </c>
      <c r="H148" s="32">
        <v>5</v>
      </c>
      <c r="I148" s="14">
        <v>0</v>
      </c>
    </row>
    <row r="149" spans="1:9" hidden="1" x14ac:dyDescent="0.25">
      <c r="A149" s="4">
        <v>111919000</v>
      </c>
      <c r="B149" s="4" t="str">
        <f t="shared" si="2"/>
        <v>1119190004</v>
      </c>
      <c r="C149" s="4" t="s">
        <v>145</v>
      </c>
      <c r="D149" s="4" t="s">
        <v>146</v>
      </c>
      <c r="E149" s="4" t="s">
        <v>40</v>
      </c>
      <c r="F149" s="5">
        <v>38615281</v>
      </c>
      <c r="G149" s="5">
        <v>0</v>
      </c>
      <c r="H149" s="32">
        <v>4</v>
      </c>
      <c r="I149" s="14">
        <v>0</v>
      </c>
    </row>
    <row r="150" spans="1:9" hidden="1" x14ac:dyDescent="0.25">
      <c r="A150" s="4">
        <v>112727000</v>
      </c>
      <c r="B150" s="4" t="str">
        <f t="shared" si="2"/>
        <v>1127270001</v>
      </c>
      <c r="C150" s="4" t="s">
        <v>145</v>
      </c>
      <c r="D150" s="4" t="s">
        <v>146</v>
      </c>
      <c r="E150" s="4" t="s">
        <v>148</v>
      </c>
      <c r="F150" s="5">
        <v>50431484</v>
      </c>
      <c r="G150" s="5">
        <v>0</v>
      </c>
      <c r="H150" s="32">
        <v>1</v>
      </c>
      <c r="I150" s="14">
        <v>0</v>
      </c>
    </row>
    <row r="151" spans="1:9" hidden="1" x14ac:dyDescent="0.25">
      <c r="A151" s="4">
        <v>118585000</v>
      </c>
      <c r="B151" s="4" t="str">
        <f t="shared" si="2"/>
        <v>1185850001</v>
      </c>
      <c r="C151" s="4" t="s">
        <v>145</v>
      </c>
      <c r="D151" s="4" t="s">
        <v>146</v>
      </c>
      <c r="E151" s="4" t="s">
        <v>149</v>
      </c>
      <c r="F151" s="5">
        <v>1378874954.01</v>
      </c>
      <c r="G151" s="5">
        <v>0</v>
      </c>
      <c r="H151" s="32">
        <v>1</v>
      </c>
      <c r="I151" s="14">
        <v>0</v>
      </c>
    </row>
    <row r="152" spans="1:9" hidden="1" x14ac:dyDescent="0.25">
      <c r="A152" s="4">
        <v>118888000</v>
      </c>
      <c r="B152" s="4" t="str">
        <f t="shared" si="2"/>
        <v>1188880003</v>
      </c>
      <c r="C152" s="4" t="s">
        <v>145</v>
      </c>
      <c r="D152" s="4" t="s">
        <v>146</v>
      </c>
      <c r="E152" s="4" t="s">
        <v>150</v>
      </c>
      <c r="F152" s="5">
        <v>16550137006.51</v>
      </c>
      <c r="G152" s="5">
        <v>0</v>
      </c>
      <c r="H152" s="32">
        <v>3</v>
      </c>
      <c r="I152" s="14">
        <v>0</v>
      </c>
    </row>
    <row r="153" spans="1:9" hidden="1" x14ac:dyDescent="0.25">
      <c r="A153" s="4">
        <v>41500000</v>
      </c>
      <c r="B153" s="4" t="str">
        <f t="shared" si="2"/>
        <v>415000001</v>
      </c>
      <c r="C153" s="4" t="s">
        <v>145</v>
      </c>
      <c r="D153" s="4" t="s">
        <v>146</v>
      </c>
      <c r="E153" s="4" t="s">
        <v>151</v>
      </c>
      <c r="F153" s="5">
        <v>2375616989.3099999</v>
      </c>
      <c r="G153" s="5">
        <v>6106900145.6999998</v>
      </c>
      <c r="H153" s="32">
        <v>1</v>
      </c>
      <c r="I153" s="14">
        <v>6106900145.6999998</v>
      </c>
    </row>
    <row r="154" spans="1:9" hidden="1" x14ac:dyDescent="0.25">
      <c r="A154" s="4">
        <v>210111001</v>
      </c>
      <c r="B154" s="4" t="str">
        <f t="shared" si="2"/>
        <v>2101110016</v>
      </c>
      <c r="C154" s="4" t="s">
        <v>145</v>
      </c>
      <c r="D154" s="4" t="s">
        <v>146</v>
      </c>
      <c r="E154" s="4" t="s">
        <v>79</v>
      </c>
      <c r="F154" s="5">
        <v>872699148</v>
      </c>
      <c r="G154" s="5">
        <v>0</v>
      </c>
      <c r="H154" s="32">
        <v>6</v>
      </c>
      <c r="I154" s="14">
        <v>0</v>
      </c>
    </row>
    <row r="155" spans="1:9" hidden="1" x14ac:dyDescent="0.25">
      <c r="A155" s="4">
        <v>31400000</v>
      </c>
      <c r="B155" s="4" t="str">
        <f t="shared" si="2"/>
        <v>314000003</v>
      </c>
      <c r="C155" s="4" t="s">
        <v>145</v>
      </c>
      <c r="D155" s="4" t="s">
        <v>146</v>
      </c>
      <c r="E155" s="4" t="s">
        <v>24</v>
      </c>
      <c r="F155" s="5">
        <v>0</v>
      </c>
      <c r="G155" s="5">
        <v>336383015</v>
      </c>
      <c r="H155" s="32">
        <v>3</v>
      </c>
      <c r="I155" s="14">
        <v>336383015</v>
      </c>
    </row>
    <row r="156" spans="1:9" hidden="1" x14ac:dyDescent="0.25">
      <c r="A156" s="4">
        <v>112525000</v>
      </c>
      <c r="B156" s="4" t="str">
        <f t="shared" si="2"/>
        <v>1125250004</v>
      </c>
      <c r="C156" s="4" t="s">
        <v>145</v>
      </c>
      <c r="D156" s="4" t="s">
        <v>146</v>
      </c>
      <c r="E156" s="4" t="s">
        <v>44</v>
      </c>
      <c r="F156" s="5">
        <v>5454585</v>
      </c>
      <c r="G156" s="5">
        <v>0</v>
      </c>
      <c r="H156" s="32">
        <v>4</v>
      </c>
      <c r="I156" s="14">
        <v>0</v>
      </c>
    </row>
    <row r="157" spans="1:9" hidden="1" x14ac:dyDescent="0.25">
      <c r="A157" s="4">
        <v>22200000</v>
      </c>
      <c r="B157" s="4" t="str">
        <f t="shared" si="2"/>
        <v>222000003</v>
      </c>
      <c r="C157" s="4" t="s">
        <v>145</v>
      </c>
      <c r="D157" s="4" t="s">
        <v>146</v>
      </c>
      <c r="E157" s="4" t="s">
        <v>109</v>
      </c>
      <c r="F157" s="5">
        <v>10389114094.9</v>
      </c>
      <c r="G157" s="5">
        <v>14754466246.1</v>
      </c>
      <c r="H157" s="32">
        <v>3</v>
      </c>
      <c r="I157" s="14">
        <v>14754466246.1</v>
      </c>
    </row>
    <row r="158" spans="1:9" hidden="1" x14ac:dyDescent="0.25">
      <c r="A158" s="4">
        <v>119191000</v>
      </c>
      <c r="B158" s="4" t="str">
        <f t="shared" si="2"/>
        <v>1191910003</v>
      </c>
      <c r="C158" s="4" t="s">
        <v>145</v>
      </c>
      <c r="D158" s="4" t="s">
        <v>146</v>
      </c>
      <c r="E158" s="4" t="s">
        <v>25</v>
      </c>
      <c r="F158" s="5">
        <v>2400000000</v>
      </c>
      <c r="G158" s="5">
        <v>0</v>
      </c>
      <c r="H158" s="32">
        <v>3</v>
      </c>
      <c r="I158" s="14">
        <v>0</v>
      </c>
    </row>
    <row r="159" spans="1:9" hidden="1" x14ac:dyDescent="0.25">
      <c r="A159" s="4">
        <v>923273382</v>
      </c>
      <c r="B159" s="4" t="str">
        <f t="shared" si="2"/>
        <v>9232733822</v>
      </c>
      <c r="C159" s="4" t="s">
        <v>145</v>
      </c>
      <c r="D159" s="4" t="s">
        <v>146</v>
      </c>
      <c r="E159" s="4" t="s">
        <v>27</v>
      </c>
      <c r="F159" s="5">
        <v>49842194.399999999</v>
      </c>
      <c r="G159" s="5">
        <v>33228129.600000001</v>
      </c>
      <c r="H159" s="32">
        <v>2</v>
      </c>
      <c r="I159" s="14">
        <v>33228129.600000001</v>
      </c>
    </row>
    <row r="160" spans="1:9" hidden="1" x14ac:dyDescent="0.25">
      <c r="A160" s="4">
        <v>118181000</v>
      </c>
      <c r="B160" s="4" t="str">
        <f t="shared" si="2"/>
        <v>1181810002</v>
      </c>
      <c r="C160" s="4" t="s">
        <v>152</v>
      </c>
      <c r="D160" s="4" t="s">
        <v>153</v>
      </c>
      <c r="E160" s="4" t="s">
        <v>147</v>
      </c>
      <c r="F160" s="5">
        <v>0</v>
      </c>
      <c r="G160" s="5">
        <v>199855390</v>
      </c>
      <c r="H160" s="32">
        <v>2</v>
      </c>
      <c r="I160" s="14">
        <v>199855390</v>
      </c>
    </row>
    <row r="161" spans="1:9" hidden="1" x14ac:dyDescent="0.25">
      <c r="A161" s="4">
        <v>115252000</v>
      </c>
      <c r="B161" s="4" t="str">
        <f t="shared" si="2"/>
        <v>1152520003</v>
      </c>
      <c r="C161" s="4" t="s">
        <v>152</v>
      </c>
      <c r="D161" s="4" t="s">
        <v>153</v>
      </c>
      <c r="E161" s="4" t="s">
        <v>35</v>
      </c>
      <c r="F161" s="5">
        <v>0</v>
      </c>
      <c r="G161" s="5">
        <v>21963393</v>
      </c>
      <c r="H161" s="32">
        <v>3</v>
      </c>
      <c r="I161" s="14">
        <v>21963393</v>
      </c>
    </row>
    <row r="162" spans="1:9" hidden="1" x14ac:dyDescent="0.25">
      <c r="A162" s="4">
        <v>116868000</v>
      </c>
      <c r="B162" s="4" t="str">
        <f t="shared" si="2"/>
        <v>1168680001</v>
      </c>
      <c r="C162" s="4" t="s">
        <v>152</v>
      </c>
      <c r="D162" s="4" t="s">
        <v>153</v>
      </c>
      <c r="E162" s="4" t="s">
        <v>154</v>
      </c>
      <c r="F162" s="5">
        <v>0</v>
      </c>
      <c r="G162" s="5">
        <v>49663793</v>
      </c>
      <c r="H162" s="32">
        <v>1</v>
      </c>
      <c r="I162" s="14">
        <v>49663793</v>
      </c>
    </row>
    <row r="163" spans="1:9" hidden="1" x14ac:dyDescent="0.25">
      <c r="A163" s="4">
        <v>111717000</v>
      </c>
      <c r="B163" s="4" t="str">
        <f t="shared" si="2"/>
        <v>1117170003</v>
      </c>
      <c r="C163" s="4" t="s">
        <v>152</v>
      </c>
      <c r="D163" s="4" t="s">
        <v>153</v>
      </c>
      <c r="E163" s="4" t="s">
        <v>37</v>
      </c>
      <c r="F163" s="5">
        <v>0</v>
      </c>
      <c r="G163" s="5">
        <v>3080319126</v>
      </c>
      <c r="H163" s="32">
        <v>3</v>
      </c>
      <c r="I163" s="14">
        <v>3080319126</v>
      </c>
    </row>
    <row r="164" spans="1:9" hidden="1" x14ac:dyDescent="0.25">
      <c r="A164" s="4">
        <v>110505000</v>
      </c>
      <c r="B164" s="4" t="str">
        <f t="shared" si="2"/>
        <v>1105050006</v>
      </c>
      <c r="C164" s="4" t="s">
        <v>152</v>
      </c>
      <c r="D164" s="4" t="s">
        <v>153</v>
      </c>
      <c r="E164" s="4" t="s">
        <v>36</v>
      </c>
      <c r="F164" s="5">
        <v>0</v>
      </c>
      <c r="G164" s="5">
        <v>920336883</v>
      </c>
      <c r="H164" s="32">
        <v>6</v>
      </c>
      <c r="I164" s="23">
        <v>920336883</v>
      </c>
    </row>
    <row r="165" spans="1:9" hidden="1" x14ac:dyDescent="0.25">
      <c r="A165" s="4">
        <v>111919000</v>
      </c>
      <c r="B165" s="4" t="str">
        <f t="shared" si="2"/>
        <v>1119190005</v>
      </c>
      <c r="C165" s="4" t="s">
        <v>152</v>
      </c>
      <c r="D165" s="4" t="s">
        <v>153</v>
      </c>
      <c r="E165" s="4" t="s">
        <v>40</v>
      </c>
      <c r="F165" s="5">
        <v>0</v>
      </c>
      <c r="G165" s="5">
        <v>128178094</v>
      </c>
      <c r="H165" s="32">
        <v>5</v>
      </c>
      <c r="I165" s="23">
        <v>128178094</v>
      </c>
    </row>
    <row r="166" spans="1:9" hidden="1" x14ac:dyDescent="0.25">
      <c r="A166" s="4">
        <v>112727000</v>
      </c>
      <c r="B166" s="4" t="str">
        <f t="shared" si="2"/>
        <v>1127270002</v>
      </c>
      <c r="C166" s="4" t="s">
        <v>152</v>
      </c>
      <c r="D166" s="4" t="s">
        <v>153</v>
      </c>
      <c r="E166" s="4" t="s">
        <v>148</v>
      </c>
      <c r="F166" s="5">
        <v>0</v>
      </c>
      <c r="G166" s="5">
        <v>42921884</v>
      </c>
      <c r="H166" s="32">
        <v>2</v>
      </c>
      <c r="I166" s="23">
        <v>42921884</v>
      </c>
    </row>
    <row r="167" spans="1:9" hidden="1" x14ac:dyDescent="0.25">
      <c r="A167" s="4">
        <v>111515000</v>
      </c>
      <c r="B167" s="4" t="str">
        <f t="shared" si="2"/>
        <v>1115150002</v>
      </c>
      <c r="C167" s="4" t="s">
        <v>152</v>
      </c>
      <c r="D167" s="4" t="s">
        <v>153</v>
      </c>
      <c r="E167" s="4" t="s">
        <v>39</v>
      </c>
      <c r="F167" s="5">
        <v>0</v>
      </c>
      <c r="G167" s="5">
        <v>63099997</v>
      </c>
      <c r="H167" s="32">
        <v>2</v>
      </c>
      <c r="I167" s="23">
        <v>63099997</v>
      </c>
    </row>
    <row r="168" spans="1:9" hidden="1" x14ac:dyDescent="0.25">
      <c r="A168" s="4">
        <v>118585000</v>
      </c>
      <c r="B168" s="4" t="str">
        <f t="shared" si="2"/>
        <v>1185850002</v>
      </c>
      <c r="C168" s="4" t="s">
        <v>152</v>
      </c>
      <c r="D168" s="4" t="s">
        <v>153</v>
      </c>
      <c r="E168" s="4" t="s">
        <v>149</v>
      </c>
      <c r="F168" s="5">
        <v>0</v>
      </c>
      <c r="G168" s="5">
        <v>66618464</v>
      </c>
      <c r="H168" s="32">
        <v>2</v>
      </c>
      <c r="I168" s="23">
        <v>66618464</v>
      </c>
    </row>
    <row r="169" spans="1:9" hidden="1" x14ac:dyDescent="0.25">
      <c r="A169" s="4">
        <v>214744847</v>
      </c>
      <c r="B169" s="4" t="str">
        <f t="shared" si="2"/>
        <v>2147448471</v>
      </c>
      <c r="C169" s="4" t="s">
        <v>152</v>
      </c>
      <c r="D169" s="4" t="s">
        <v>153</v>
      </c>
      <c r="E169" s="4" t="s">
        <v>155</v>
      </c>
      <c r="F169" s="5">
        <v>0</v>
      </c>
      <c r="G169" s="5">
        <v>71446680</v>
      </c>
      <c r="H169" s="32">
        <v>1</v>
      </c>
      <c r="I169" s="23">
        <v>71446680</v>
      </c>
    </row>
    <row r="170" spans="1:9" hidden="1" x14ac:dyDescent="0.25">
      <c r="A170" s="4">
        <v>112020000</v>
      </c>
      <c r="B170" s="4" t="str">
        <f t="shared" si="2"/>
        <v>1120200003</v>
      </c>
      <c r="C170" s="4" t="s">
        <v>152</v>
      </c>
      <c r="D170" s="4" t="s">
        <v>153</v>
      </c>
      <c r="E170" s="4" t="s">
        <v>34</v>
      </c>
      <c r="F170" s="5">
        <v>0</v>
      </c>
      <c r="G170" s="5">
        <v>49599997</v>
      </c>
      <c r="H170" s="32">
        <v>3</v>
      </c>
      <c r="I170" s="23">
        <v>49599997</v>
      </c>
    </row>
    <row r="171" spans="1:9" hidden="1" x14ac:dyDescent="0.25">
      <c r="A171" s="4">
        <v>210111001</v>
      </c>
      <c r="B171" s="4" t="str">
        <f t="shared" si="2"/>
        <v>2101110017</v>
      </c>
      <c r="C171" s="4" t="s">
        <v>152</v>
      </c>
      <c r="D171" s="4" t="s">
        <v>153</v>
      </c>
      <c r="E171" s="4" t="s">
        <v>79</v>
      </c>
      <c r="F171" s="5">
        <v>0</v>
      </c>
      <c r="G171" s="5">
        <v>2421882115</v>
      </c>
      <c r="H171" s="32">
        <v>7</v>
      </c>
      <c r="I171" s="23">
        <v>2421882115</v>
      </c>
    </row>
    <row r="172" spans="1:9" hidden="1" x14ac:dyDescent="0.25">
      <c r="A172" s="4">
        <v>112525000</v>
      </c>
      <c r="B172" s="4" t="str">
        <f t="shared" si="2"/>
        <v>1125250005</v>
      </c>
      <c r="C172" s="4" t="s">
        <v>152</v>
      </c>
      <c r="D172" s="4" t="s">
        <v>153</v>
      </c>
      <c r="E172" s="4" t="s">
        <v>44</v>
      </c>
      <c r="F172" s="5">
        <v>0</v>
      </c>
      <c r="G172" s="5">
        <v>147307207</v>
      </c>
      <c r="H172" s="32">
        <v>5</v>
      </c>
      <c r="I172" s="23">
        <v>147307207</v>
      </c>
    </row>
    <row r="173" spans="1:9" hidden="1" x14ac:dyDescent="0.25">
      <c r="A173" s="4">
        <v>11300000</v>
      </c>
      <c r="B173" s="4" t="str">
        <f t="shared" si="2"/>
        <v>113000002</v>
      </c>
      <c r="C173" s="4" t="s">
        <v>156</v>
      </c>
      <c r="D173" s="4" t="s">
        <v>157</v>
      </c>
      <c r="E173" s="4" t="s">
        <v>6</v>
      </c>
      <c r="F173" s="5">
        <v>0</v>
      </c>
      <c r="G173" s="5">
        <v>2966094851</v>
      </c>
      <c r="H173" s="32">
        <v>2</v>
      </c>
      <c r="I173" s="23">
        <v>2966094851</v>
      </c>
    </row>
    <row r="174" spans="1:9" hidden="1" x14ac:dyDescent="0.25">
      <c r="A174" s="4">
        <v>923272804</v>
      </c>
      <c r="B174" s="4" t="str">
        <f t="shared" si="2"/>
        <v>9232728044</v>
      </c>
      <c r="C174" s="4" t="s">
        <v>158</v>
      </c>
      <c r="D174" s="4" t="s">
        <v>159</v>
      </c>
      <c r="E174" s="4" t="s">
        <v>92</v>
      </c>
      <c r="F174" s="5">
        <v>0</v>
      </c>
      <c r="G174" s="5">
        <v>28986919</v>
      </c>
      <c r="H174" s="32">
        <v>4</v>
      </c>
      <c r="I174" s="23">
        <v>28986919</v>
      </c>
    </row>
    <row r="175" spans="1:9" hidden="1" x14ac:dyDescent="0.25">
      <c r="A175" s="4">
        <v>923273509</v>
      </c>
      <c r="B175" s="4" t="str">
        <f t="shared" si="2"/>
        <v>9232735092</v>
      </c>
      <c r="C175" s="4" t="s">
        <v>158</v>
      </c>
      <c r="D175" s="4" t="s">
        <v>159</v>
      </c>
      <c r="E175" s="4" t="s">
        <v>121</v>
      </c>
      <c r="F175" s="5">
        <v>0</v>
      </c>
      <c r="G175" s="5">
        <v>3932604083</v>
      </c>
      <c r="H175" s="32">
        <v>2</v>
      </c>
      <c r="I175" s="23">
        <v>3932604083</v>
      </c>
    </row>
    <row r="176" spans="1:9" hidden="1" x14ac:dyDescent="0.25">
      <c r="A176" s="4">
        <v>117676000</v>
      </c>
      <c r="B176" s="4" t="str">
        <f t="shared" si="2"/>
        <v>1176760005</v>
      </c>
      <c r="C176" s="4" t="s">
        <v>158</v>
      </c>
      <c r="D176" s="4" t="s">
        <v>159</v>
      </c>
      <c r="E176" s="4" t="s">
        <v>61</v>
      </c>
      <c r="F176" s="5">
        <v>0</v>
      </c>
      <c r="G176" s="5">
        <v>6333628391</v>
      </c>
      <c r="H176" s="32">
        <v>5</v>
      </c>
      <c r="I176" s="23">
        <v>6333628391</v>
      </c>
    </row>
    <row r="177" spans="1:9" hidden="1" x14ac:dyDescent="0.25">
      <c r="A177" s="4">
        <v>111717000</v>
      </c>
      <c r="B177" s="4" t="str">
        <f t="shared" si="2"/>
        <v>1117170004</v>
      </c>
      <c r="C177" s="4" t="s">
        <v>158</v>
      </c>
      <c r="D177" s="4" t="s">
        <v>159</v>
      </c>
      <c r="E177" s="4" t="s">
        <v>37</v>
      </c>
      <c r="F177" s="5">
        <v>0</v>
      </c>
      <c r="G177" s="5">
        <v>3422041377</v>
      </c>
      <c r="H177" s="32">
        <v>4</v>
      </c>
      <c r="I177" s="23">
        <v>3422041377</v>
      </c>
    </row>
    <row r="178" spans="1:9" hidden="1" x14ac:dyDescent="0.25">
      <c r="A178" s="4">
        <v>210117001</v>
      </c>
      <c r="B178" s="4" t="str">
        <f t="shared" si="2"/>
        <v>2101170013</v>
      </c>
      <c r="C178" s="4" t="s">
        <v>158</v>
      </c>
      <c r="D178" s="4" t="s">
        <v>159</v>
      </c>
      <c r="E178" s="4" t="s">
        <v>23</v>
      </c>
      <c r="F178" s="5">
        <v>0</v>
      </c>
      <c r="G178" s="5">
        <v>3097554321.5</v>
      </c>
      <c r="H178" s="32">
        <v>3</v>
      </c>
      <c r="I178" s="23">
        <v>3097554321.5</v>
      </c>
    </row>
    <row r="179" spans="1:9" hidden="1" x14ac:dyDescent="0.25">
      <c r="A179" s="4">
        <v>41500000</v>
      </c>
      <c r="B179" s="4" t="str">
        <f t="shared" si="2"/>
        <v>415000002</v>
      </c>
      <c r="C179" s="4" t="s">
        <v>158</v>
      </c>
      <c r="D179" s="4" t="s">
        <v>159</v>
      </c>
      <c r="E179" s="4" t="s">
        <v>151</v>
      </c>
      <c r="F179" s="5">
        <v>0</v>
      </c>
      <c r="G179" s="5">
        <v>123698883</v>
      </c>
      <c r="H179" s="32">
        <v>2</v>
      </c>
      <c r="I179" s="23">
        <v>123698883</v>
      </c>
    </row>
    <row r="180" spans="1:9" hidden="1" x14ac:dyDescent="0.25">
      <c r="A180" s="4">
        <v>210111001</v>
      </c>
      <c r="B180" s="4" t="str">
        <f t="shared" si="2"/>
        <v>2101110018</v>
      </c>
      <c r="C180" s="4" t="s">
        <v>158</v>
      </c>
      <c r="D180" s="4" t="s">
        <v>159</v>
      </c>
      <c r="E180" s="4" t="s">
        <v>79</v>
      </c>
      <c r="F180" s="5">
        <v>0</v>
      </c>
      <c r="G180" s="5">
        <v>17151114300</v>
      </c>
      <c r="H180" s="32">
        <v>8</v>
      </c>
      <c r="I180" s="23">
        <v>17151114300</v>
      </c>
    </row>
    <row r="181" spans="1:9" hidden="1" x14ac:dyDescent="0.25">
      <c r="A181" s="4">
        <v>22200000</v>
      </c>
      <c r="B181" s="4" t="str">
        <f t="shared" si="2"/>
        <v>222000004</v>
      </c>
      <c r="C181" s="4" t="s">
        <v>158</v>
      </c>
      <c r="D181" s="4" t="s">
        <v>159</v>
      </c>
      <c r="E181" s="4" t="s">
        <v>109</v>
      </c>
      <c r="F181" s="5">
        <v>0</v>
      </c>
      <c r="G181" s="5">
        <v>495519062</v>
      </c>
      <c r="H181" s="32">
        <v>4</v>
      </c>
      <c r="I181" s="23">
        <v>495519062</v>
      </c>
    </row>
    <row r="182" spans="1:9" hidden="1" x14ac:dyDescent="0.25">
      <c r="A182" s="4">
        <v>923272394</v>
      </c>
      <c r="B182" s="4" t="str">
        <f t="shared" si="2"/>
        <v>9232723942</v>
      </c>
      <c r="C182" s="4" t="s">
        <v>160</v>
      </c>
      <c r="D182" s="4" t="s">
        <v>161</v>
      </c>
      <c r="E182" s="4" t="s">
        <v>106</v>
      </c>
      <c r="F182" s="5">
        <v>0</v>
      </c>
      <c r="G182" s="5">
        <v>1291778641888</v>
      </c>
      <c r="H182" s="32">
        <v>2</v>
      </c>
      <c r="I182" s="23">
        <v>1291778641888</v>
      </c>
    </row>
    <row r="183" spans="1:9" hidden="1" x14ac:dyDescent="0.25">
      <c r="A183" s="4">
        <v>923272394</v>
      </c>
      <c r="B183" s="4" t="str">
        <f t="shared" si="2"/>
        <v>9232723943</v>
      </c>
      <c r="C183" s="4" t="s">
        <v>162</v>
      </c>
      <c r="D183" s="4" t="s">
        <v>163</v>
      </c>
      <c r="E183" s="4" t="s">
        <v>106</v>
      </c>
      <c r="F183" s="5">
        <v>0</v>
      </c>
      <c r="G183" s="5">
        <v>79760851179</v>
      </c>
      <c r="H183" s="32">
        <v>3</v>
      </c>
      <c r="I183" s="23">
        <v>79760851179</v>
      </c>
    </row>
    <row r="184" spans="1:9" hidden="1" x14ac:dyDescent="0.25">
      <c r="A184" s="4">
        <v>923273537</v>
      </c>
      <c r="B184" s="4" t="str">
        <f t="shared" si="2"/>
        <v>9232735372</v>
      </c>
      <c r="C184" s="4" t="s">
        <v>164</v>
      </c>
      <c r="D184" s="4" t="s">
        <v>165</v>
      </c>
      <c r="E184" s="4" t="s">
        <v>89</v>
      </c>
      <c r="F184" s="5">
        <v>0</v>
      </c>
      <c r="G184" s="5">
        <v>6450619</v>
      </c>
      <c r="H184" s="32">
        <v>2</v>
      </c>
      <c r="I184" s="23">
        <v>6450619</v>
      </c>
    </row>
    <row r="185" spans="1:9" hidden="1" x14ac:dyDescent="0.25">
      <c r="A185" s="4">
        <v>216423464</v>
      </c>
      <c r="B185" s="4" t="str">
        <f t="shared" si="2"/>
        <v>2164234642</v>
      </c>
      <c r="C185" s="4" t="s">
        <v>166</v>
      </c>
      <c r="D185" s="4" t="s">
        <v>52</v>
      </c>
      <c r="E185" s="4" t="s">
        <v>53</v>
      </c>
      <c r="F185" s="5">
        <v>0</v>
      </c>
      <c r="G185" s="5">
        <v>1105465</v>
      </c>
      <c r="H185" s="32">
        <v>2</v>
      </c>
      <c r="I185" s="23">
        <v>1105465</v>
      </c>
    </row>
    <row r="186" spans="1:9" hidden="1" x14ac:dyDescent="0.25">
      <c r="A186" s="4">
        <v>117373000</v>
      </c>
      <c r="B186" s="4" t="str">
        <f t="shared" si="2"/>
        <v>1173730003</v>
      </c>
      <c r="C186" s="4" t="s">
        <v>166</v>
      </c>
      <c r="D186" s="4" t="s">
        <v>52</v>
      </c>
      <c r="E186" s="4" t="s">
        <v>54</v>
      </c>
      <c r="F186" s="5">
        <v>0</v>
      </c>
      <c r="G186" s="5">
        <v>59963789</v>
      </c>
      <c r="H186" s="32">
        <v>3</v>
      </c>
      <c r="I186" s="23">
        <v>59963789</v>
      </c>
    </row>
    <row r="187" spans="1:9" hidden="1" x14ac:dyDescent="0.25">
      <c r="A187" s="4">
        <v>828400000</v>
      </c>
      <c r="B187" s="4" t="str">
        <f t="shared" si="2"/>
        <v>8284000001</v>
      </c>
      <c r="C187" s="4" t="s">
        <v>166</v>
      </c>
      <c r="D187" s="4" t="s">
        <v>52</v>
      </c>
      <c r="E187" s="4" t="s">
        <v>167</v>
      </c>
      <c r="F187" s="5">
        <v>0</v>
      </c>
      <c r="G187" s="5">
        <v>727598000</v>
      </c>
      <c r="H187" s="32">
        <v>1</v>
      </c>
      <c r="I187" s="23">
        <v>727598000</v>
      </c>
    </row>
    <row r="188" spans="1:9" hidden="1" x14ac:dyDescent="0.25">
      <c r="A188" s="4">
        <v>241511001</v>
      </c>
      <c r="B188" s="4" t="str">
        <f t="shared" si="2"/>
        <v>2415110012</v>
      </c>
      <c r="C188" s="4" t="s">
        <v>166</v>
      </c>
      <c r="D188" s="4" t="s">
        <v>52</v>
      </c>
      <c r="E188" s="4" t="s">
        <v>55</v>
      </c>
      <c r="F188" s="5">
        <v>0</v>
      </c>
      <c r="G188" s="5">
        <v>17415441</v>
      </c>
      <c r="H188" s="32">
        <v>2</v>
      </c>
      <c r="I188" s="23">
        <v>17415441</v>
      </c>
    </row>
    <row r="189" spans="1:9" hidden="1" x14ac:dyDescent="0.25">
      <c r="A189" s="4">
        <v>213063130</v>
      </c>
      <c r="B189" s="4" t="str">
        <f t="shared" si="2"/>
        <v>2130631301</v>
      </c>
      <c r="C189" s="4" t="s">
        <v>166</v>
      </c>
      <c r="D189" s="4" t="s">
        <v>52</v>
      </c>
      <c r="E189" s="4" t="s">
        <v>56</v>
      </c>
      <c r="F189" s="5">
        <v>0</v>
      </c>
      <c r="G189" s="5">
        <v>2554170</v>
      </c>
      <c r="H189" s="32">
        <v>1</v>
      </c>
      <c r="I189" s="23">
        <v>2554170</v>
      </c>
    </row>
    <row r="190" spans="1:9" hidden="1" x14ac:dyDescent="0.25">
      <c r="A190" s="4">
        <v>126563000</v>
      </c>
      <c r="B190" s="4" t="str">
        <f t="shared" si="2"/>
        <v>1265630002</v>
      </c>
      <c r="C190" s="4" t="s">
        <v>166</v>
      </c>
      <c r="D190" s="4" t="s">
        <v>52</v>
      </c>
      <c r="E190" s="4" t="s">
        <v>57</v>
      </c>
      <c r="F190" s="5">
        <v>0</v>
      </c>
      <c r="G190" s="5">
        <v>3869718</v>
      </c>
      <c r="H190" s="32">
        <v>2</v>
      </c>
      <c r="I190" s="23">
        <v>3869718</v>
      </c>
    </row>
    <row r="191" spans="1:9" hidden="1" x14ac:dyDescent="0.25">
      <c r="A191" s="4">
        <v>121276000</v>
      </c>
      <c r="B191" s="4" t="str">
        <f t="shared" si="2"/>
        <v>1212760002</v>
      </c>
      <c r="C191" s="4" t="s">
        <v>166</v>
      </c>
      <c r="D191" s="4" t="s">
        <v>52</v>
      </c>
      <c r="E191" s="4" t="s">
        <v>60</v>
      </c>
      <c r="F191" s="5">
        <v>0</v>
      </c>
      <c r="G191" s="5">
        <v>46046826</v>
      </c>
      <c r="H191" s="32">
        <v>2</v>
      </c>
      <c r="I191" s="23">
        <v>46046826</v>
      </c>
    </row>
    <row r="192" spans="1:9" hidden="1" x14ac:dyDescent="0.25">
      <c r="A192" s="4">
        <v>120676000</v>
      </c>
      <c r="B192" s="4" t="str">
        <f t="shared" si="2"/>
        <v>1206760002</v>
      </c>
      <c r="C192" s="4" t="s">
        <v>166</v>
      </c>
      <c r="D192" s="4" t="s">
        <v>52</v>
      </c>
      <c r="E192" s="4" t="s">
        <v>4</v>
      </c>
      <c r="F192" s="5">
        <v>0</v>
      </c>
      <c r="G192" s="5">
        <v>2221575</v>
      </c>
      <c r="H192" s="32">
        <v>2</v>
      </c>
      <c r="I192" s="23">
        <v>2221575</v>
      </c>
    </row>
    <row r="193" spans="1:9" hidden="1" x14ac:dyDescent="0.25">
      <c r="A193" s="4">
        <v>117676000</v>
      </c>
      <c r="B193" s="4" t="str">
        <f t="shared" si="2"/>
        <v>1176760006</v>
      </c>
      <c r="C193" s="4" t="s">
        <v>166</v>
      </c>
      <c r="D193" s="4" t="s">
        <v>52</v>
      </c>
      <c r="E193" s="4" t="s">
        <v>61</v>
      </c>
      <c r="F193" s="5">
        <v>0</v>
      </c>
      <c r="G193" s="5">
        <v>139739934</v>
      </c>
      <c r="H193" s="32">
        <v>6</v>
      </c>
      <c r="I193" s="23">
        <v>139739934</v>
      </c>
    </row>
    <row r="194" spans="1:9" hidden="1" x14ac:dyDescent="0.25">
      <c r="A194" s="4">
        <v>123125000</v>
      </c>
      <c r="B194" s="4" t="str">
        <f t="shared" si="2"/>
        <v>1231250002</v>
      </c>
      <c r="C194" s="4" t="s">
        <v>166</v>
      </c>
      <c r="D194" s="4" t="s">
        <v>52</v>
      </c>
      <c r="E194" s="4" t="s">
        <v>62</v>
      </c>
      <c r="F194" s="5">
        <v>0</v>
      </c>
      <c r="G194" s="5">
        <v>1112983</v>
      </c>
      <c r="H194" s="32">
        <v>2</v>
      </c>
      <c r="I194" s="23">
        <v>1112983</v>
      </c>
    </row>
    <row r="195" spans="1:9" hidden="1" x14ac:dyDescent="0.25">
      <c r="A195" s="4">
        <v>214117541</v>
      </c>
      <c r="B195" s="4" t="str">
        <f t="shared" si="2"/>
        <v>2141175412</v>
      </c>
      <c r="C195" s="4" t="s">
        <v>166</v>
      </c>
      <c r="D195" s="4" t="s">
        <v>52</v>
      </c>
      <c r="E195" s="4" t="s">
        <v>63</v>
      </c>
      <c r="F195" s="5">
        <v>0</v>
      </c>
      <c r="G195" s="5">
        <v>15703458</v>
      </c>
      <c r="H195" s="32">
        <v>2</v>
      </c>
      <c r="I195" s="23">
        <v>15703458</v>
      </c>
    </row>
    <row r="196" spans="1:9" hidden="1" x14ac:dyDescent="0.25">
      <c r="A196" s="4">
        <v>216217662</v>
      </c>
      <c r="B196" s="4" t="str">
        <f t="shared" si="2"/>
        <v>2162176622</v>
      </c>
      <c r="C196" s="4" t="s">
        <v>166</v>
      </c>
      <c r="D196" s="4" t="s">
        <v>52</v>
      </c>
      <c r="E196" s="4" t="s">
        <v>64</v>
      </c>
      <c r="F196" s="5">
        <v>0</v>
      </c>
      <c r="G196" s="5">
        <v>6378974</v>
      </c>
      <c r="H196" s="32">
        <v>2</v>
      </c>
      <c r="I196" s="23">
        <v>6378974</v>
      </c>
    </row>
    <row r="197" spans="1:9" hidden="1" x14ac:dyDescent="0.25">
      <c r="A197" s="4">
        <v>110505000</v>
      </c>
      <c r="B197" s="4" t="str">
        <f t="shared" si="2"/>
        <v>1105050007</v>
      </c>
      <c r="C197" s="4" t="s">
        <v>166</v>
      </c>
      <c r="D197" s="4" t="s">
        <v>52</v>
      </c>
      <c r="E197" s="4" t="s">
        <v>36</v>
      </c>
      <c r="F197" s="5">
        <v>0</v>
      </c>
      <c r="G197" s="5">
        <v>4062124</v>
      </c>
      <c r="H197" s="32">
        <v>7</v>
      </c>
      <c r="I197" s="23">
        <v>4062124</v>
      </c>
    </row>
    <row r="198" spans="1:9" hidden="1" x14ac:dyDescent="0.25">
      <c r="A198" s="4">
        <v>120205000</v>
      </c>
      <c r="B198" s="4" t="str">
        <f t="shared" si="2"/>
        <v>1202050004</v>
      </c>
      <c r="C198" s="4" t="s">
        <v>166</v>
      </c>
      <c r="D198" s="4" t="s">
        <v>52</v>
      </c>
      <c r="E198" s="4" t="s">
        <v>3</v>
      </c>
      <c r="F198" s="5">
        <v>0</v>
      </c>
      <c r="G198" s="5">
        <v>9859590</v>
      </c>
      <c r="H198" s="32">
        <v>4</v>
      </c>
      <c r="I198" s="23">
        <v>9859590</v>
      </c>
    </row>
    <row r="199" spans="1:9" hidden="1" x14ac:dyDescent="0.25">
      <c r="A199" s="4">
        <v>214219142</v>
      </c>
      <c r="B199" s="4" t="str">
        <f t="shared" si="2"/>
        <v>2142191422</v>
      </c>
      <c r="C199" s="4" t="s">
        <v>166</v>
      </c>
      <c r="D199" s="4" t="s">
        <v>52</v>
      </c>
      <c r="E199" s="4" t="s">
        <v>65</v>
      </c>
      <c r="F199" s="5">
        <v>0</v>
      </c>
      <c r="G199" s="5">
        <v>2944553</v>
      </c>
      <c r="H199" s="32">
        <v>2</v>
      </c>
      <c r="I199" s="23">
        <v>2944553</v>
      </c>
    </row>
    <row r="200" spans="1:9" hidden="1" x14ac:dyDescent="0.25">
      <c r="A200" s="4">
        <v>126176000</v>
      </c>
      <c r="B200" s="4" t="str">
        <f t="shared" si="2"/>
        <v>1261760002</v>
      </c>
      <c r="C200" s="4" t="s">
        <v>166</v>
      </c>
      <c r="D200" s="4" t="s">
        <v>52</v>
      </c>
      <c r="E200" s="4" t="s">
        <v>66</v>
      </c>
      <c r="F200" s="5">
        <v>0</v>
      </c>
      <c r="G200" s="5">
        <v>1156070</v>
      </c>
      <c r="H200" s="32">
        <v>2</v>
      </c>
      <c r="I200" s="23">
        <v>1156070</v>
      </c>
    </row>
    <row r="201" spans="1:9" hidden="1" x14ac:dyDescent="0.25">
      <c r="A201" s="4">
        <v>923272628</v>
      </c>
      <c r="B201" s="4" t="str">
        <f t="shared" ref="B201:B253" si="3">+A201&amp;H201</f>
        <v>9232726284</v>
      </c>
      <c r="C201" s="4" t="s">
        <v>166</v>
      </c>
      <c r="D201" s="4" t="s">
        <v>52</v>
      </c>
      <c r="E201" s="4" t="s">
        <v>45</v>
      </c>
      <c r="F201" s="5">
        <v>0</v>
      </c>
      <c r="G201" s="5">
        <v>77182009</v>
      </c>
      <c r="H201" s="32">
        <v>4</v>
      </c>
      <c r="I201" s="23">
        <v>77182009</v>
      </c>
    </row>
    <row r="202" spans="1:9" hidden="1" x14ac:dyDescent="0.25">
      <c r="A202" s="4">
        <v>128868000</v>
      </c>
      <c r="B202" s="4" t="str">
        <f t="shared" si="3"/>
        <v>1288680001</v>
      </c>
      <c r="C202" s="4" t="s">
        <v>168</v>
      </c>
      <c r="D202" s="4" t="s">
        <v>83</v>
      </c>
      <c r="E202" s="4" t="s">
        <v>169</v>
      </c>
      <c r="F202" s="5">
        <v>0</v>
      </c>
      <c r="G202" s="5">
        <v>13392990</v>
      </c>
      <c r="H202" s="32">
        <v>1</v>
      </c>
      <c r="I202" s="23">
        <v>13392990</v>
      </c>
    </row>
    <row r="203" spans="1:9" hidden="1" x14ac:dyDescent="0.25">
      <c r="A203" s="4">
        <v>27615000</v>
      </c>
      <c r="B203" s="4" t="str">
        <f t="shared" si="3"/>
        <v>276150001</v>
      </c>
      <c r="C203" s="4" t="s">
        <v>168</v>
      </c>
      <c r="D203" s="4" t="s">
        <v>83</v>
      </c>
      <c r="E203" s="4" t="s">
        <v>170</v>
      </c>
      <c r="F203" s="5">
        <v>0</v>
      </c>
      <c r="G203" s="5">
        <v>11332603</v>
      </c>
      <c r="H203" s="32">
        <v>1</v>
      </c>
      <c r="I203" s="23">
        <v>11332603</v>
      </c>
    </row>
    <row r="204" spans="1:9" hidden="1" x14ac:dyDescent="0.25">
      <c r="A204" s="4">
        <v>923272638</v>
      </c>
      <c r="B204" s="4" t="str">
        <f t="shared" si="3"/>
        <v>9232726382</v>
      </c>
      <c r="C204" s="4" t="s">
        <v>171</v>
      </c>
      <c r="D204" s="4" t="s">
        <v>68</v>
      </c>
      <c r="E204" s="4" t="s">
        <v>69</v>
      </c>
      <c r="F204" s="5">
        <v>0</v>
      </c>
      <c r="G204" s="5">
        <v>9839124624</v>
      </c>
      <c r="H204" s="32">
        <v>2</v>
      </c>
      <c r="I204" s="23">
        <v>9839124624</v>
      </c>
    </row>
    <row r="205" spans="1:9" hidden="1" x14ac:dyDescent="0.25">
      <c r="A205" s="4">
        <v>41800000</v>
      </c>
      <c r="B205" s="4" t="str">
        <f t="shared" si="3"/>
        <v>418000003</v>
      </c>
      <c r="C205" s="4" t="s">
        <v>172</v>
      </c>
      <c r="D205" s="4" t="s">
        <v>49</v>
      </c>
      <c r="E205" s="4" t="s">
        <v>173</v>
      </c>
      <c r="F205" s="5">
        <v>0</v>
      </c>
      <c r="G205" s="5">
        <v>3870000</v>
      </c>
      <c r="H205" s="32">
        <v>3</v>
      </c>
      <c r="I205" s="23">
        <v>3870000</v>
      </c>
    </row>
    <row r="206" spans="1:9" hidden="1" x14ac:dyDescent="0.25">
      <c r="A206" s="4">
        <v>41800000</v>
      </c>
      <c r="B206" s="4" t="str">
        <f t="shared" si="3"/>
        <v>418000004</v>
      </c>
      <c r="C206" s="4" t="s">
        <v>172</v>
      </c>
      <c r="D206" s="4" t="s">
        <v>49</v>
      </c>
      <c r="E206" s="4" t="s">
        <v>50</v>
      </c>
      <c r="F206" s="5">
        <v>0</v>
      </c>
      <c r="G206" s="5">
        <v>562402265.55999994</v>
      </c>
      <c r="H206" s="32">
        <v>4</v>
      </c>
      <c r="I206" s="23">
        <v>562402265.55999994</v>
      </c>
    </row>
    <row r="207" spans="1:9" hidden="1" x14ac:dyDescent="0.25">
      <c r="A207" s="4">
        <v>41500000</v>
      </c>
      <c r="B207" s="4" t="str">
        <f t="shared" si="3"/>
        <v>415000003</v>
      </c>
      <c r="C207" s="4" t="s">
        <v>174</v>
      </c>
      <c r="D207" s="4" t="s">
        <v>175</v>
      </c>
      <c r="E207" s="4" t="s">
        <v>151</v>
      </c>
      <c r="F207" s="5">
        <v>0</v>
      </c>
      <c r="G207" s="5">
        <v>3292961</v>
      </c>
      <c r="H207" s="32">
        <v>3</v>
      </c>
      <c r="I207" s="23">
        <v>3292961</v>
      </c>
    </row>
    <row r="208" spans="1:9" hidden="1" x14ac:dyDescent="0.25">
      <c r="A208" s="4">
        <v>23900000</v>
      </c>
      <c r="B208" s="4" t="str">
        <f t="shared" si="3"/>
        <v>239000003</v>
      </c>
      <c r="C208" s="4" t="s">
        <v>176</v>
      </c>
      <c r="D208" s="4" t="s">
        <v>177</v>
      </c>
      <c r="E208" s="4" t="s">
        <v>108</v>
      </c>
      <c r="F208" s="5">
        <v>0</v>
      </c>
      <c r="G208" s="5">
        <v>5966123188</v>
      </c>
      <c r="H208" s="32">
        <v>3</v>
      </c>
      <c r="I208" s="23">
        <v>5966123188</v>
      </c>
    </row>
    <row r="209" spans="1:9" hidden="1" x14ac:dyDescent="0.25">
      <c r="A209" s="4">
        <v>825347000</v>
      </c>
      <c r="B209" s="4" t="str">
        <f t="shared" si="3"/>
        <v>8253470001</v>
      </c>
      <c r="C209" s="4" t="s">
        <v>178</v>
      </c>
      <c r="D209" s="4" t="s">
        <v>179</v>
      </c>
      <c r="E209" s="4" t="s">
        <v>180</v>
      </c>
      <c r="F209" s="5">
        <v>0</v>
      </c>
      <c r="G209" s="5">
        <v>2400000</v>
      </c>
      <c r="H209" s="32">
        <v>1</v>
      </c>
      <c r="I209" s="23">
        <v>2400000</v>
      </c>
    </row>
    <row r="210" spans="1:9" hidden="1" x14ac:dyDescent="0.25">
      <c r="A210" s="4">
        <v>267017001</v>
      </c>
      <c r="B210" s="4" t="str">
        <f t="shared" si="3"/>
        <v>2670170011</v>
      </c>
      <c r="C210" s="4" t="s">
        <v>178</v>
      </c>
      <c r="D210" s="4" t="s">
        <v>179</v>
      </c>
      <c r="E210" s="4" t="s">
        <v>181</v>
      </c>
      <c r="F210" s="5">
        <v>0</v>
      </c>
      <c r="G210" s="5">
        <v>10573872</v>
      </c>
      <c r="H210" s="32">
        <v>1</v>
      </c>
      <c r="I210" s="23">
        <v>10573872</v>
      </c>
    </row>
    <row r="211" spans="1:9" hidden="1" x14ac:dyDescent="0.25">
      <c r="A211" s="4">
        <v>230111001</v>
      </c>
      <c r="B211" s="4" t="str">
        <f t="shared" si="3"/>
        <v>2301110011</v>
      </c>
      <c r="C211" s="4" t="s">
        <v>178</v>
      </c>
      <c r="D211" s="4" t="s">
        <v>179</v>
      </c>
      <c r="E211" s="4" t="s">
        <v>182</v>
      </c>
      <c r="F211" s="5">
        <v>0</v>
      </c>
      <c r="G211" s="5">
        <v>5720571</v>
      </c>
      <c r="H211" s="32">
        <v>1</v>
      </c>
      <c r="I211" s="23">
        <v>5720571</v>
      </c>
    </row>
    <row r="212" spans="1:9" hidden="1" x14ac:dyDescent="0.25">
      <c r="A212" s="4">
        <v>37217000</v>
      </c>
      <c r="B212" s="4" t="str">
        <f t="shared" si="3"/>
        <v>372170001</v>
      </c>
      <c r="C212" s="4" t="s">
        <v>178</v>
      </c>
      <c r="D212" s="4" t="s">
        <v>179</v>
      </c>
      <c r="E212" s="4" t="s">
        <v>183</v>
      </c>
      <c r="F212" s="5">
        <v>0</v>
      </c>
      <c r="G212" s="5">
        <v>2401410</v>
      </c>
      <c r="H212" s="32">
        <v>1</v>
      </c>
      <c r="I212" s="23">
        <v>2401410</v>
      </c>
    </row>
    <row r="213" spans="1:9" hidden="1" x14ac:dyDescent="0.25">
      <c r="A213" s="4">
        <v>37352000</v>
      </c>
      <c r="B213" s="4" t="str">
        <f t="shared" si="3"/>
        <v>373520001</v>
      </c>
      <c r="C213" s="4" t="s">
        <v>178</v>
      </c>
      <c r="D213" s="4" t="s">
        <v>179</v>
      </c>
      <c r="E213" s="4" t="s">
        <v>184</v>
      </c>
      <c r="F213" s="5">
        <v>0</v>
      </c>
      <c r="G213" s="5">
        <v>36393110</v>
      </c>
      <c r="H213" s="32">
        <v>1</v>
      </c>
      <c r="I213" s="23">
        <v>36393110</v>
      </c>
    </row>
    <row r="214" spans="1:9" hidden="1" x14ac:dyDescent="0.25">
      <c r="A214" s="4">
        <v>923269813</v>
      </c>
      <c r="B214" s="4" t="str">
        <f t="shared" si="3"/>
        <v>9232698131</v>
      </c>
      <c r="C214" s="4" t="s">
        <v>178</v>
      </c>
      <c r="D214" s="4" t="s">
        <v>179</v>
      </c>
      <c r="E214" s="4" t="s">
        <v>185</v>
      </c>
      <c r="F214" s="5">
        <v>0</v>
      </c>
      <c r="G214" s="5">
        <v>1044319</v>
      </c>
      <c r="H214" s="32">
        <v>1</v>
      </c>
      <c r="I214" s="23">
        <v>1044319</v>
      </c>
    </row>
    <row r="215" spans="1:9" hidden="1" x14ac:dyDescent="0.25">
      <c r="A215" s="4">
        <v>234111001</v>
      </c>
      <c r="B215" s="4" t="str">
        <f t="shared" si="3"/>
        <v>2341110011</v>
      </c>
      <c r="C215" s="4" t="s">
        <v>186</v>
      </c>
      <c r="D215" s="4" t="s">
        <v>68</v>
      </c>
      <c r="E215" s="4" t="s">
        <v>187</v>
      </c>
      <c r="F215" s="5">
        <v>0</v>
      </c>
      <c r="G215" s="5">
        <v>605254123</v>
      </c>
      <c r="H215" s="32">
        <v>1</v>
      </c>
      <c r="I215" s="23">
        <v>605254123</v>
      </c>
    </row>
    <row r="216" spans="1:9" hidden="1" x14ac:dyDescent="0.25">
      <c r="A216" s="4">
        <v>825347000</v>
      </c>
      <c r="B216" s="4" t="str">
        <f t="shared" si="3"/>
        <v>8253470002</v>
      </c>
      <c r="C216" s="4" t="s">
        <v>188</v>
      </c>
      <c r="D216" s="4" t="s">
        <v>189</v>
      </c>
      <c r="E216" s="4" t="s">
        <v>180</v>
      </c>
      <c r="F216" s="5">
        <v>0</v>
      </c>
      <c r="G216" s="5">
        <v>2500000</v>
      </c>
      <c r="H216" s="32">
        <v>2</v>
      </c>
      <c r="I216" s="23">
        <v>2500000</v>
      </c>
    </row>
    <row r="217" spans="1:9" hidden="1" x14ac:dyDescent="0.25">
      <c r="A217" s="4">
        <v>234111001</v>
      </c>
      <c r="B217" s="4" t="str">
        <f t="shared" si="3"/>
        <v>2341110012</v>
      </c>
      <c r="C217" s="4" t="s">
        <v>188</v>
      </c>
      <c r="D217" s="4" t="s">
        <v>189</v>
      </c>
      <c r="E217" s="4" t="s">
        <v>187</v>
      </c>
      <c r="F217" s="5">
        <v>0</v>
      </c>
      <c r="G217" s="5">
        <v>81066168</v>
      </c>
      <c r="H217" s="32">
        <v>2</v>
      </c>
      <c r="I217" s="14">
        <v>81066168</v>
      </c>
    </row>
    <row r="218" spans="1:9" hidden="1" x14ac:dyDescent="0.25">
      <c r="A218" s="4">
        <v>41800000</v>
      </c>
      <c r="B218" s="4" t="str">
        <f t="shared" si="3"/>
        <v>418000005</v>
      </c>
      <c r="C218" s="4" t="s">
        <v>190</v>
      </c>
      <c r="D218" s="4" t="s">
        <v>191</v>
      </c>
      <c r="E218" s="4" t="s">
        <v>50</v>
      </c>
      <c r="F218" s="5">
        <v>0</v>
      </c>
      <c r="G218" s="5">
        <v>5383473894.2700005</v>
      </c>
      <c r="H218" s="32">
        <v>5</v>
      </c>
      <c r="I218" s="14">
        <v>5383473894.2700005</v>
      </c>
    </row>
    <row r="219" spans="1:9" hidden="1" x14ac:dyDescent="0.25">
      <c r="A219" s="4">
        <v>120676000</v>
      </c>
      <c r="B219" s="4" t="str">
        <f t="shared" si="3"/>
        <v>1206760003</v>
      </c>
      <c r="C219" s="4" t="s">
        <v>192</v>
      </c>
      <c r="D219" s="4" t="s">
        <v>193</v>
      </c>
      <c r="E219" s="4" t="s">
        <v>4</v>
      </c>
      <c r="F219" s="5">
        <v>0</v>
      </c>
      <c r="G219" s="5">
        <v>8400302</v>
      </c>
      <c r="H219" s="32">
        <v>3</v>
      </c>
      <c r="I219" s="14">
        <v>8400302</v>
      </c>
    </row>
    <row r="220" spans="1:9" hidden="1" x14ac:dyDescent="0.25">
      <c r="A220" s="4">
        <v>212120621</v>
      </c>
      <c r="B220" s="4" t="str">
        <f t="shared" si="3"/>
        <v>2121206212</v>
      </c>
      <c r="C220" s="4" t="s">
        <v>194</v>
      </c>
      <c r="D220" s="4" t="s">
        <v>195</v>
      </c>
      <c r="E220" s="4" t="s">
        <v>99</v>
      </c>
      <c r="F220" s="5">
        <v>0</v>
      </c>
      <c r="G220" s="5">
        <v>3173385</v>
      </c>
      <c r="H220" s="32">
        <v>2</v>
      </c>
      <c r="I220" s="14">
        <v>3173385</v>
      </c>
    </row>
    <row r="221" spans="1:9" hidden="1" x14ac:dyDescent="0.25">
      <c r="A221" s="4">
        <v>210181001</v>
      </c>
      <c r="B221" s="4" t="str">
        <f t="shared" si="3"/>
        <v>2101810011</v>
      </c>
      <c r="C221" s="4" t="s">
        <v>194</v>
      </c>
      <c r="D221" s="4" t="s">
        <v>195</v>
      </c>
      <c r="E221" s="4" t="s">
        <v>196</v>
      </c>
      <c r="F221" s="5">
        <v>0</v>
      </c>
      <c r="G221" s="5">
        <v>2706000</v>
      </c>
      <c r="H221" s="32">
        <v>1</v>
      </c>
      <c r="I221" s="14">
        <v>2706000</v>
      </c>
    </row>
    <row r="222" spans="1:9" hidden="1" x14ac:dyDescent="0.25">
      <c r="A222" s="4">
        <v>210117001</v>
      </c>
      <c r="B222" s="4" t="str">
        <f t="shared" si="3"/>
        <v>2101170014</v>
      </c>
      <c r="C222" s="4" t="s">
        <v>194</v>
      </c>
      <c r="D222" s="4" t="s">
        <v>195</v>
      </c>
      <c r="E222" s="4" t="s">
        <v>23</v>
      </c>
      <c r="F222" s="5">
        <v>0</v>
      </c>
      <c r="G222" s="5">
        <v>1030011628</v>
      </c>
      <c r="H222" s="32">
        <v>4</v>
      </c>
      <c r="I222" s="14">
        <v>1030011628</v>
      </c>
    </row>
    <row r="223" spans="1:9" hidden="1" x14ac:dyDescent="0.25">
      <c r="A223" s="4">
        <v>210105001</v>
      </c>
      <c r="B223" s="4" t="str">
        <f t="shared" si="3"/>
        <v>2101050011</v>
      </c>
      <c r="C223" s="4" t="s">
        <v>194</v>
      </c>
      <c r="D223" s="4" t="s">
        <v>195</v>
      </c>
      <c r="E223" s="4" t="s">
        <v>197</v>
      </c>
      <c r="F223" s="5">
        <v>0</v>
      </c>
      <c r="G223" s="5">
        <v>1770142</v>
      </c>
      <c r="H223" s="32">
        <v>1</v>
      </c>
      <c r="I223" s="14">
        <v>1770142</v>
      </c>
    </row>
    <row r="224" spans="1:9" hidden="1" x14ac:dyDescent="0.25">
      <c r="A224" s="4">
        <v>211505615</v>
      </c>
      <c r="B224" s="4" t="str">
        <f t="shared" si="3"/>
        <v>2115056151</v>
      </c>
      <c r="C224" s="4" t="s">
        <v>194</v>
      </c>
      <c r="D224" s="4" t="s">
        <v>195</v>
      </c>
      <c r="E224" s="4" t="s">
        <v>198</v>
      </c>
      <c r="F224" s="5">
        <v>0</v>
      </c>
      <c r="G224" s="5">
        <v>12895128</v>
      </c>
      <c r="H224" s="32">
        <v>1</v>
      </c>
      <c r="I224" s="14">
        <v>12895128</v>
      </c>
    </row>
    <row r="225" spans="1:9" hidden="1" x14ac:dyDescent="0.25">
      <c r="A225" s="4">
        <v>215605656</v>
      </c>
      <c r="B225" s="4" t="str">
        <f t="shared" si="3"/>
        <v>2156056561</v>
      </c>
      <c r="C225" s="4" t="s">
        <v>194</v>
      </c>
      <c r="D225" s="4" t="s">
        <v>195</v>
      </c>
      <c r="E225" s="4" t="s">
        <v>199</v>
      </c>
      <c r="F225" s="5">
        <v>0</v>
      </c>
      <c r="G225" s="5">
        <v>2447088</v>
      </c>
      <c r="H225" s="32">
        <v>1</v>
      </c>
      <c r="I225" s="14">
        <v>2447088</v>
      </c>
    </row>
    <row r="226" spans="1:9" hidden="1" x14ac:dyDescent="0.25">
      <c r="A226" s="4">
        <v>216105761</v>
      </c>
      <c r="B226" s="4" t="str">
        <f t="shared" si="3"/>
        <v>2161057611</v>
      </c>
      <c r="C226" s="4" t="s">
        <v>194</v>
      </c>
      <c r="D226" s="4" t="s">
        <v>195</v>
      </c>
      <c r="E226" s="4" t="s">
        <v>200</v>
      </c>
      <c r="F226" s="5">
        <v>0</v>
      </c>
      <c r="G226" s="5">
        <v>4426644</v>
      </c>
      <c r="H226" s="32">
        <v>1</v>
      </c>
      <c r="I226" s="14">
        <v>4426644</v>
      </c>
    </row>
    <row r="227" spans="1:9" hidden="1" x14ac:dyDescent="0.25">
      <c r="A227" s="4">
        <v>213552835</v>
      </c>
      <c r="B227" s="4" t="str">
        <f t="shared" si="3"/>
        <v>2135528351</v>
      </c>
      <c r="C227" s="4" t="s">
        <v>194</v>
      </c>
      <c r="D227" s="4" t="s">
        <v>195</v>
      </c>
      <c r="E227" s="4" t="s">
        <v>201</v>
      </c>
      <c r="F227" s="5">
        <v>0</v>
      </c>
      <c r="G227" s="5">
        <v>4155100</v>
      </c>
      <c r="H227" s="32">
        <v>1</v>
      </c>
      <c r="I227" s="14">
        <v>4155100</v>
      </c>
    </row>
    <row r="228" spans="1:9" hidden="1" x14ac:dyDescent="0.25">
      <c r="A228" s="4">
        <v>212076520</v>
      </c>
      <c r="B228" s="4" t="str">
        <f t="shared" si="3"/>
        <v>2120765201</v>
      </c>
      <c r="C228" s="4" t="s">
        <v>194</v>
      </c>
      <c r="D228" s="4" t="s">
        <v>195</v>
      </c>
      <c r="E228" s="4" t="s">
        <v>202</v>
      </c>
      <c r="F228" s="5">
        <v>0</v>
      </c>
      <c r="G228" s="5">
        <v>40915154</v>
      </c>
      <c r="H228" s="32">
        <v>1</v>
      </c>
      <c r="I228" s="14">
        <v>40915154</v>
      </c>
    </row>
    <row r="229" spans="1:9" hidden="1" x14ac:dyDescent="0.25">
      <c r="A229" s="4">
        <v>213076130</v>
      </c>
      <c r="B229" s="4" t="str">
        <f t="shared" si="3"/>
        <v>2130761302</v>
      </c>
      <c r="C229" s="4" t="s">
        <v>194</v>
      </c>
      <c r="D229" s="4" t="s">
        <v>195</v>
      </c>
      <c r="E229" s="4" t="s">
        <v>131</v>
      </c>
      <c r="F229" s="5">
        <v>0</v>
      </c>
      <c r="G229" s="5">
        <v>14656185</v>
      </c>
      <c r="H229" s="32">
        <v>2</v>
      </c>
      <c r="I229" s="14">
        <v>14656185</v>
      </c>
    </row>
    <row r="230" spans="1:9" hidden="1" x14ac:dyDescent="0.25">
      <c r="A230" s="4">
        <v>210150001</v>
      </c>
      <c r="B230" s="4" t="str">
        <f t="shared" si="3"/>
        <v>2101500011</v>
      </c>
      <c r="C230" s="4" t="s">
        <v>194</v>
      </c>
      <c r="D230" s="4" t="s">
        <v>195</v>
      </c>
      <c r="E230" s="4" t="s">
        <v>203</v>
      </c>
      <c r="F230" s="5">
        <v>0</v>
      </c>
      <c r="G230" s="5">
        <v>44097000</v>
      </c>
      <c r="H230" s="32">
        <v>1</v>
      </c>
      <c r="I230" s="14">
        <v>44097000</v>
      </c>
    </row>
    <row r="231" spans="1:9" hidden="1" x14ac:dyDescent="0.25">
      <c r="A231" s="4">
        <v>118888000</v>
      </c>
      <c r="B231" s="4" t="str">
        <f t="shared" si="3"/>
        <v>1188880004</v>
      </c>
      <c r="C231" s="4" t="s">
        <v>194</v>
      </c>
      <c r="D231" s="4" t="s">
        <v>195</v>
      </c>
      <c r="E231" s="4" t="s">
        <v>150</v>
      </c>
      <c r="F231" s="5">
        <v>0</v>
      </c>
      <c r="G231" s="5">
        <v>5328931</v>
      </c>
      <c r="H231" s="32">
        <v>4</v>
      </c>
      <c r="I231" s="14">
        <v>5328931</v>
      </c>
    </row>
    <row r="232" spans="1:9" hidden="1" x14ac:dyDescent="0.25">
      <c r="A232" s="4">
        <v>210111001</v>
      </c>
      <c r="B232" s="4" t="str">
        <f t="shared" si="3"/>
        <v>2101110019</v>
      </c>
      <c r="C232" s="4" t="s">
        <v>194</v>
      </c>
      <c r="D232" s="4" t="s">
        <v>195</v>
      </c>
      <c r="E232" s="4" t="s">
        <v>79</v>
      </c>
      <c r="F232" s="5">
        <v>0</v>
      </c>
      <c r="G232" s="5">
        <v>1968315000</v>
      </c>
      <c r="H232" s="32">
        <v>9</v>
      </c>
      <c r="I232" s="14">
        <v>1968315000</v>
      </c>
    </row>
    <row r="233" spans="1:9" hidden="1" x14ac:dyDescent="0.25">
      <c r="A233" s="4">
        <v>217325473</v>
      </c>
      <c r="B233" s="4" t="str">
        <f t="shared" si="3"/>
        <v>2173254731</v>
      </c>
      <c r="C233" s="4" t="s">
        <v>194</v>
      </c>
      <c r="D233" s="4" t="s">
        <v>195</v>
      </c>
      <c r="E233" s="4" t="s">
        <v>204</v>
      </c>
      <c r="F233" s="5">
        <v>0</v>
      </c>
      <c r="G233" s="5">
        <v>56337500</v>
      </c>
      <c r="H233" s="32">
        <v>1</v>
      </c>
      <c r="I233" s="14">
        <v>56337500</v>
      </c>
    </row>
    <row r="234" spans="1:9" hidden="1" x14ac:dyDescent="0.25">
      <c r="A234" s="4">
        <v>10200000</v>
      </c>
      <c r="B234" s="4" t="str">
        <f t="shared" si="3"/>
        <v>102000001</v>
      </c>
      <c r="C234" s="4" t="s">
        <v>205</v>
      </c>
      <c r="D234" s="26" t="s">
        <v>206</v>
      </c>
      <c r="E234" s="4" t="s">
        <v>207</v>
      </c>
      <c r="F234" s="5">
        <v>0</v>
      </c>
      <c r="G234" s="5">
        <v>3609966546</v>
      </c>
      <c r="H234" s="32">
        <v>1</v>
      </c>
      <c r="I234" s="14">
        <v>3609966546</v>
      </c>
    </row>
    <row r="235" spans="1:9" hidden="1" x14ac:dyDescent="0.25">
      <c r="A235" s="4">
        <v>826405000</v>
      </c>
      <c r="B235" s="4" t="str">
        <f t="shared" si="3"/>
        <v>8264050001</v>
      </c>
      <c r="C235" s="4" t="s">
        <v>208</v>
      </c>
      <c r="D235" s="27" t="s">
        <v>209</v>
      </c>
      <c r="E235" s="4" t="s">
        <v>210</v>
      </c>
      <c r="F235" s="5">
        <v>0</v>
      </c>
      <c r="G235" s="5">
        <v>1379675</v>
      </c>
      <c r="H235" s="32">
        <v>1</v>
      </c>
      <c r="I235" s="14">
        <v>1379675</v>
      </c>
    </row>
    <row r="236" spans="1:9" hidden="1" x14ac:dyDescent="0.25">
      <c r="A236" s="4">
        <v>825900000</v>
      </c>
      <c r="B236" s="4" t="str">
        <f t="shared" si="3"/>
        <v>8259000001</v>
      </c>
      <c r="C236" s="4" t="s">
        <v>208</v>
      </c>
      <c r="D236" s="27" t="s">
        <v>209</v>
      </c>
      <c r="E236" s="4" t="s">
        <v>19</v>
      </c>
      <c r="F236" s="5">
        <v>0</v>
      </c>
      <c r="G236" s="5">
        <v>71195879</v>
      </c>
      <c r="H236" s="32">
        <v>1</v>
      </c>
      <c r="I236" s="14">
        <v>71195879</v>
      </c>
    </row>
    <row r="237" spans="1:9" hidden="1" x14ac:dyDescent="0.25">
      <c r="A237" s="4">
        <v>210176001</v>
      </c>
      <c r="B237" s="4" t="str">
        <f t="shared" si="3"/>
        <v>2101760011</v>
      </c>
      <c r="C237" s="4" t="s">
        <v>208</v>
      </c>
      <c r="D237" s="27" t="s">
        <v>209</v>
      </c>
      <c r="E237" s="4" t="s">
        <v>211</v>
      </c>
      <c r="F237" s="5">
        <v>0</v>
      </c>
      <c r="G237" s="5">
        <v>3318296</v>
      </c>
      <c r="H237" s="32">
        <v>1</v>
      </c>
      <c r="I237" s="14">
        <v>3318296</v>
      </c>
    </row>
    <row r="238" spans="1:9" hidden="1" x14ac:dyDescent="0.25">
      <c r="A238" s="4">
        <v>210117001</v>
      </c>
      <c r="B238" s="4" t="str">
        <f t="shared" si="3"/>
        <v>2101170015</v>
      </c>
      <c r="C238" s="4" t="s">
        <v>208</v>
      </c>
      <c r="D238" s="27" t="s">
        <v>209</v>
      </c>
      <c r="E238" s="4" t="s">
        <v>23</v>
      </c>
      <c r="F238" s="24">
        <v>0</v>
      </c>
      <c r="G238" s="24">
        <v>1054600</v>
      </c>
      <c r="H238" s="32">
        <v>5</v>
      </c>
      <c r="I238" s="14">
        <v>1054600</v>
      </c>
    </row>
    <row r="239" spans="1:9" hidden="1" x14ac:dyDescent="0.25">
      <c r="A239" s="4">
        <v>20752000</v>
      </c>
      <c r="B239" s="4" t="str">
        <f t="shared" si="3"/>
        <v>207520001</v>
      </c>
      <c r="C239" s="4" t="s">
        <v>208</v>
      </c>
      <c r="D239" s="27" t="s">
        <v>209</v>
      </c>
      <c r="E239" s="4" t="s">
        <v>212</v>
      </c>
      <c r="F239" s="24">
        <v>0</v>
      </c>
      <c r="G239" s="24">
        <v>41850637</v>
      </c>
      <c r="H239" s="32">
        <v>1</v>
      </c>
      <c r="I239" s="14">
        <v>41850637</v>
      </c>
    </row>
    <row r="240" spans="1:9" hidden="1" x14ac:dyDescent="0.25">
      <c r="A240" s="4">
        <v>210111001</v>
      </c>
      <c r="B240" s="4" t="str">
        <f t="shared" si="3"/>
        <v>21011100110</v>
      </c>
      <c r="C240" s="4" t="s">
        <v>208</v>
      </c>
      <c r="D240" s="27" t="s">
        <v>209</v>
      </c>
      <c r="E240" s="4" t="s">
        <v>79</v>
      </c>
      <c r="F240" s="24">
        <v>0</v>
      </c>
      <c r="G240" s="24">
        <v>215551709</v>
      </c>
      <c r="H240" s="32">
        <v>10</v>
      </c>
      <c r="I240" s="14">
        <v>215551709</v>
      </c>
    </row>
    <row r="241" spans="1:9" hidden="1" x14ac:dyDescent="0.25">
      <c r="A241" s="4">
        <v>20900000</v>
      </c>
      <c r="B241" s="4" t="str">
        <f t="shared" si="3"/>
        <v>209000001</v>
      </c>
      <c r="C241" s="4" t="s">
        <v>208</v>
      </c>
      <c r="D241" s="27" t="s">
        <v>209</v>
      </c>
      <c r="E241" s="4" t="s">
        <v>213</v>
      </c>
      <c r="F241" s="24">
        <v>0</v>
      </c>
      <c r="G241" s="24">
        <v>1389942</v>
      </c>
      <c r="H241" s="32">
        <v>1</v>
      </c>
      <c r="I241" s="14">
        <v>1389942</v>
      </c>
    </row>
    <row r="242" spans="1:9" hidden="1" x14ac:dyDescent="0.25">
      <c r="A242" s="4">
        <v>210111001</v>
      </c>
      <c r="B242" s="4" t="str">
        <f t="shared" si="3"/>
        <v>21011100111</v>
      </c>
      <c r="C242" s="4" t="s">
        <v>214</v>
      </c>
      <c r="D242" s="27" t="s">
        <v>215</v>
      </c>
      <c r="E242" s="4" t="s">
        <v>79</v>
      </c>
      <c r="F242" s="24">
        <v>0</v>
      </c>
      <c r="G242" s="24">
        <v>7134000</v>
      </c>
      <c r="H242" s="32">
        <v>11</v>
      </c>
      <c r="I242" s="14">
        <v>7134000</v>
      </c>
    </row>
    <row r="243" spans="1:9" hidden="1" x14ac:dyDescent="0.25">
      <c r="A243" s="4">
        <v>230105001</v>
      </c>
      <c r="B243" s="4" t="str">
        <f t="shared" si="3"/>
        <v>2301050012</v>
      </c>
      <c r="C243" s="4" t="s">
        <v>216</v>
      </c>
      <c r="D243" s="27" t="s">
        <v>52</v>
      </c>
      <c r="E243" s="4" t="s">
        <v>125</v>
      </c>
      <c r="F243" s="24">
        <v>0</v>
      </c>
      <c r="G243" s="24">
        <v>2539647</v>
      </c>
      <c r="H243" s="32">
        <v>2</v>
      </c>
      <c r="I243" s="14">
        <v>2539647</v>
      </c>
    </row>
    <row r="244" spans="1:9" hidden="1" x14ac:dyDescent="0.25">
      <c r="A244" s="4">
        <v>22200000</v>
      </c>
      <c r="B244" s="4" t="str">
        <f t="shared" si="3"/>
        <v>222000005</v>
      </c>
      <c r="C244" s="4" t="s">
        <v>216</v>
      </c>
      <c r="D244" s="27" t="s">
        <v>52</v>
      </c>
      <c r="E244" s="4" t="s">
        <v>109</v>
      </c>
      <c r="F244" s="24">
        <v>0</v>
      </c>
      <c r="G244" s="24">
        <v>28596754</v>
      </c>
      <c r="H244" s="32">
        <v>5</v>
      </c>
      <c r="I244" s="14">
        <v>28596754</v>
      </c>
    </row>
    <row r="245" spans="1:9" hidden="1" x14ac:dyDescent="0.25">
      <c r="A245" s="4">
        <v>923272791</v>
      </c>
      <c r="B245" s="4" t="str">
        <f t="shared" si="3"/>
        <v>9232727911</v>
      </c>
      <c r="C245" s="4" t="s">
        <v>216</v>
      </c>
      <c r="D245" s="27" t="s">
        <v>52</v>
      </c>
      <c r="E245" s="4" t="s">
        <v>217</v>
      </c>
      <c r="F245" s="24">
        <v>0</v>
      </c>
      <c r="G245" s="24">
        <v>3729411</v>
      </c>
      <c r="H245" s="32">
        <v>1</v>
      </c>
      <c r="I245" s="14">
        <v>3729411</v>
      </c>
    </row>
    <row r="246" spans="1:9" hidden="1" x14ac:dyDescent="0.25">
      <c r="A246" s="4">
        <v>825000000</v>
      </c>
      <c r="B246" s="4" t="str">
        <f t="shared" si="3"/>
        <v>8250000001</v>
      </c>
      <c r="C246" s="4" t="s">
        <v>218</v>
      </c>
      <c r="D246" s="27" t="s">
        <v>219</v>
      </c>
      <c r="E246" s="4" t="s">
        <v>220</v>
      </c>
      <c r="F246" s="24">
        <v>0</v>
      </c>
      <c r="G246" s="24">
        <v>167318226</v>
      </c>
      <c r="H246" s="32">
        <v>1</v>
      </c>
      <c r="I246" s="14">
        <v>167318226</v>
      </c>
    </row>
    <row r="247" spans="1:9" hidden="1" x14ac:dyDescent="0.25">
      <c r="A247" s="4">
        <v>118888000</v>
      </c>
      <c r="B247" s="4" t="str">
        <f t="shared" si="3"/>
        <v>1188880005</v>
      </c>
      <c r="C247" s="4" t="s">
        <v>221</v>
      </c>
      <c r="D247" s="27" t="s">
        <v>98</v>
      </c>
      <c r="E247" s="4" t="s">
        <v>150</v>
      </c>
      <c r="F247" s="24">
        <v>0</v>
      </c>
      <c r="G247" s="24">
        <v>4576956</v>
      </c>
      <c r="H247" s="32">
        <v>5</v>
      </c>
      <c r="I247" s="14">
        <v>4576956</v>
      </c>
    </row>
    <row r="248" spans="1:9" hidden="1" x14ac:dyDescent="0.25">
      <c r="A248" s="4">
        <v>69600000</v>
      </c>
      <c r="B248" s="4" t="str">
        <f t="shared" si="3"/>
        <v>696000001</v>
      </c>
      <c r="C248" s="4" t="s">
        <v>222</v>
      </c>
      <c r="D248" s="27" t="s">
        <v>223</v>
      </c>
      <c r="E248" s="4" t="s">
        <v>8</v>
      </c>
      <c r="F248" s="24">
        <v>0</v>
      </c>
      <c r="G248" s="24">
        <v>2432771</v>
      </c>
      <c r="H248" s="32">
        <v>1</v>
      </c>
      <c r="I248" s="14">
        <v>2432771</v>
      </c>
    </row>
    <row r="249" spans="1:9" hidden="1" x14ac:dyDescent="0.25">
      <c r="A249" s="4">
        <v>44600000</v>
      </c>
      <c r="B249" s="4" t="str">
        <f t="shared" si="3"/>
        <v>446000002</v>
      </c>
      <c r="C249" s="4" t="s">
        <v>222</v>
      </c>
      <c r="D249" s="27" t="s">
        <v>223</v>
      </c>
      <c r="E249" s="4" t="s">
        <v>94</v>
      </c>
      <c r="F249" s="24">
        <v>0</v>
      </c>
      <c r="G249" s="24">
        <v>114044750</v>
      </c>
      <c r="H249" s="32">
        <v>2</v>
      </c>
      <c r="I249" s="14">
        <v>114044750</v>
      </c>
    </row>
    <row r="250" spans="1:9" hidden="1" x14ac:dyDescent="0.25">
      <c r="A250" s="4">
        <v>820200000</v>
      </c>
      <c r="B250" s="4" t="str">
        <f t="shared" si="3"/>
        <v>8202000002</v>
      </c>
      <c r="C250" s="4" t="s">
        <v>224</v>
      </c>
      <c r="D250" s="27" t="s">
        <v>225</v>
      </c>
      <c r="E250" s="4" t="s">
        <v>120</v>
      </c>
      <c r="F250" s="24">
        <v>0</v>
      </c>
      <c r="G250" s="24">
        <v>2633000</v>
      </c>
      <c r="H250" s="32">
        <v>2</v>
      </c>
      <c r="I250" s="14">
        <v>2633000</v>
      </c>
    </row>
    <row r="251" spans="1:9" hidden="1" x14ac:dyDescent="0.25">
      <c r="A251" s="4">
        <v>225511001</v>
      </c>
      <c r="B251" s="4" t="str">
        <f t="shared" si="3"/>
        <v>2255110011</v>
      </c>
      <c r="C251" s="4" t="s">
        <v>224</v>
      </c>
      <c r="D251" s="27" t="s">
        <v>225</v>
      </c>
      <c r="E251" s="4" t="s">
        <v>20</v>
      </c>
      <c r="F251" s="24">
        <v>0</v>
      </c>
      <c r="G251" s="24">
        <v>2595736</v>
      </c>
      <c r="H251" s="32">
        <v>1</v>
      </c>
      <c r="I251" s="14">
        <v>2595736</v>
      </c>
    </row>
    <row r="252" spans="1:9" hidden="1" x14ac:dyDescent="0.25">
      <c r="A252" s="4">
        <v>210111001</v>
      </c>
      <c r="B252" s="4" t="str">
        <f t="shared" si="3"/>
        <v>21011100112</v>
      </c>
      <c r="C252" s="4" t="s">
        <v>224</v>
      </c>
      <c r="D252" s="27" t="s">
        <v>225</v>
      </c>
      <c r="E252" s="4" t="s">
        <v>79</v>
      </c>
      <c r="F252" s="24">
        <v>0</v>
      </c>
      <c r="G252" s="24">
        <v>2568136</v>
      </c>
      <c r="H252" s="32">
        <v>12</v>
      </c>
      <c r="I252" s="14">
        <v>2568136</v>
      </c>
    </row>
    <row r="253" spans="1:9" hidden="1" x14ac:dyDescent="0.25">
      <c r="A253" s="4">
        <v>23300000</v>
      </c>
      <c r="B253" s="4" t="str">
        <f t="shared" si="3"/>
        <v>233000001</v>
      </c>
      <c r="C253" s="4" t="s">
        <v>224</v>
      </c>
      <c r="D253" s="27" t="s">
        <v>225</v>
      </c>
      <c r="E253" s="4" t="s">
        <v>226</v>
      </c>
      <c r="F253" s="24">
        <v>0</v>
      </c>
      <c r="G253" s="24">
        <v>208982562</v>
      </c>
      <c r="H253" s="32">
        <v>1</v>
      </c>
      <c r="I253" s="14">
        <v>208982562</v>
      </c>
    </row>
    <row r="262" spans="1:1" x14ac:dyDescent="0.25">
      <c r="A262" s="15" t="s">
        <v>256</v>
      </c>
    </row>
  </sheetData>
  <sheetProtection algorithmName="SHA-512" hashValue="evU7fjfu8lMP4E0HqsTUVdiHbOlwIh01ub+YDfO/za0Yt+mMKKtVMAEgmgrg8cGBmOq2p7C5A9+PJLD33j7toQ==" saltValue="+ePAJUM0wqTbDGcroFfOKw==" spinCount="100000" sheet="1" objects="1" scenarios="1"/>
  <autoFilter ref="A10:H253" xr:uid="{00000000-0001-0000-0000-000000000000}">
    <filterColumn colId="0">
      <filters>
        <filter val="114444000"/>
      </filters>
    </filterColumn>
  </autoFilter>
  <mergeCells count="4">
    <mergeCell ref="A4:F4"/>
    <mergeCell ref="A8:F8"/>
    <mergeCell ref="A5:H5"/>
    <mergeCell ref="A6:H6"/>
  </mergeCells>
  <pageMargins left="0.9821428571428571" right="0.25" top="0.75" bottom="0.75" header="0.3" footer="0.3"/>
  <pageSetup paperSize="3" orientation="landscape" r:id="rId1"/>
  <headerFooter>
    <oddHeader>&amp;L&amp;"Ancizar Sans,Normal"&amp;12UNIVERSIDAD NACIONAL DE COLOMBIA (27400000) NIT ( 899999063)
Periodo: Octubre  - Diciembre 2024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64B6-2661-422F-9A1C-D8EFA7C4D510}">
  <dimension ref="A1:J60"/>
  <sheetViews>
    <sheetView showGridLines="0" tabSelected="1" topLeftCell="C1" zoomScale="85" zoomScaleNormal="85" workbookViewId="0">
      <selection activeCell="G16" sqref="G16"/>
    </sheetView>
  </sheetViews>
  <sheetFormatPr baseColWidth="10" defaultRowHeight="15.75" x14ac:dyDescent="0.25"/>
  <cols>
    <col min="1" max="1" width="14.140625" style="46" hidden="1" customWidth="1"/>
    <col min="2" max="2" width="3.5703125" style="46" hidden="1" customWidth="1"/>
    <col min="3" max="3" width="20.7109375" style="46" customWidth="1"/>
    <col min="4" max="6" width="37.7109375" style="46" customWidth="1"/>
    <col min="7" max="7" width="26.140625" style="46" customWidth="1"/>
    <col min="8" max="10" width="37.7109375" style="46" customWidth="1"/>
    <col min="11" max="16384" width="11.42578125" style="46"/>
  </cols>
  <sheetData>
    <row r="1" spans="1:10" ht="16.5" thickBot="1" x14ac:dyDescent="0.3">
      <c r="C1" s="171" t="s">
        <v>229</v>
      </c>
      <c r="D1" s="172"/>
      <c r="E1" s="172"/>
      <c r="F1" s="173"/>
      <c r="G1" s="47" t="s">
        <v>240</v>
      </c>
      <c r="H1" s="169" t="str">
        <f>+VLOOKUP(H2,Matriz!$A$10:$H$253,5,0)</f>
        <v>MINISTERIO DE CIENCIA TECNOLOGIA E INNOVACION</v>
      </c>
      <c r="I1" s="169"/>
      <c r="J1" s="170"/>
    </row>
    <row r="2" spans="1:10" ht="16.5" thickBot="1" x14ac:dyDescent="0.3">
      <c r="C2" s="174" t="s">
        <v>230</v>
      </c>
      <c r="D2" s="175"/>
      <c r="E2" s="175"/>
      <c r="F2" s="176"/>
      <c r="G2" s="48" t="s">
        <v>239</v>
      </c>
      <c r="H2" s="49">
        <v>22200000</v>
      </c>
      <c r="I2" s="49"/>
      <c r="J2" s="50"/>
    </row>
    <row r="3" spans="1:10" x14ac:dyDescent="0.25">
      <c r="C3" s="174" t="s">
        <v>231</v>
      </c>
      <c r="D3" s="175"/>
      <c r="E3" s="175"/>
      <c r="F3" s="176"/>
      <c r="G3" s="51" t="s">
        <v>241</v>
      </c>
      <c r="H3" s="52"/>
      <c r="I3" s="52"/>
      <c r="J3" s="53"/>
    </row>
    <row r="4" spans="1:10" x14ac:dyDescent="0.25">
      <c r="C4" s="174" t="s">
        <v>227</v>
      </c>
      <c r="D4" s="175"/>
      <c r="E4" s="175"/>
      <c r="F4" s="176"/>
      <c r="G4" s="51" t="s">
        <v>242</v>
      </c>
      <c r="H4" s="54"/>
      <c r="I4" s="54"/>
      <c r="J4" s="55"/>
    </row>
    <row r="5" spans="1:10" x14ac:dyDescent="0.25">
      <c r="C5" s="174" t="s">
        <v>228</v>
      </c>
      <c r="D5" s="175"/>
      <c r="E5" s="175"/>
      <c r="F5" s="176"/>
      <c r="G5" s="51" t="s">
        <v>243</v>
      </c>
      <c r="H5" s="54"/>
      <c r="I5" s="54"/>
      <c r="J5" s="55"/>
    </row>
    <row r="6" spans="1:10" ht="16.5" thickBot="1" x14ac:dyDescent="0.3">
      <c r="C6" s="177" t="s">
        <v>232</v>
      </c>
      <c r="D6" s="178"/>
      <c r="E6" s="178"/>
      <c r="F6" s="179"/>
      <c r="G6" s="56" t="s">
        <v>235</v>
      </c>
      <c r="H6" s="57"/>
      <c r="I6" s="57"/>
      <c r="J6" s="58"/>
    </row>
    <row r="7" spans="1:10" x14ac:dyDescent="0.25">
      <c r="C7" s="59" t="s">
        <v>233</v>
      </c>
      <c r="D7" s="60" t="s">
        <v>234</v>
      </c>
      <c r="E7" s="60" t="s">
        <v>11</v>
      </c>
      <c r="F7" s="61" t="s">
        <v>12</v>
      </c>
      <c r="G7" s="62" t="s">
        <v>233</v>
      </c>
      <c r="H7" s="63" t="s">
        <v>234</v>
      </c>
      <c r="I7" s="63" t="s">
        <v>11</v>
      </c>
      <c r="J7" s="64" t="s">
        <v>12</v>
      </c>
    </row>
    <row r="8" spans="1:10" x14ac:dyDescent="0.25">
      <c r="A8" s="46" t="str">
        <f t="shared" ref="A8:A19" si="0">+$H$2&amp;B8</f>
        <v>222000001</v>
      </c>
      <c r="B8" s="46">
        <v>1</v>
      </c>
      <c r="C8" s="161" t="str">
        <f>+IFERROR(VLOOKUP(A8,Matriz!$B$10:$G$253,2,0)," ")</f>
        <v>2.4.90.40</v>
      </c>
      <c r="D8" s="163" t="str">
        <f>+IFERROR(VLOOKUP(A8,Matriz!$B$10:$G$253,3,0)," ")</f>
        <v>SALDOS A FAVOR DE BENEFICIARIOS</v>
      </c>
      <c r="E8" s="167">
        <f>+IFERROR(VLOOKUP(A8,Matriz!$B$10:$G$253,5,0)," ")</f>
        <v>1139520</v>
      </c>
      <c r="F8" s="165">
        <f>+IFERROR(VLOOKUP(A8,Matriz!$B$10:$G$253,6,0)," ")</f>
        <v>0</v>
      </c>
      <c r="G8" s="65"/>
      <c r="H8" s="66"/>
      <c r="I8" s="66"/>
      <c r="J8" s="67"/>
    </row>
    <row r="9" spans="1:10" x14ac:dyDescent="0.25">
      <c r="A9" s="46" t="str">
        <f t="shared" si="0"/>
        <v>222000002</v>
      </c>
      <c r="B9" s="46">
        <v>2</v>
      </c>
      <c r="C9" s="161" t="str">
        <f>+IFERROR(VLOOKUP(A9,Matriz!$B$10:$G$253,2,0)," ")</f>
        <v>2.9.02.01</v>
      </c>
      <c r="D9" s="163" t="str">
        <f>+IFERROR(VLOOKUP(A9,Matriz!$B$10:$G$253,3,0)," ")</f>
        <v>EN ADMINISTRACIÓN</v>
      </c>
      <c r="E9" s="167">
        <f>+IFERROR(VLOOKUP(A9,Matriz!$B$10:$G$253,5,0)," ")</f>
        <v>104332086</v>
      </c>
      <c r="F9" s="165">
        <f>+IFERROR(VLOOKUP(A9,Matriz!$B$10:$G$253,6,0)," ")</f>
        <v>214474705</v>
      </c>
      <c r="G9" s="65"/>
      <c r="H9" s="66"/>
      <c r="I9" s="66"/>
      <c r="J9" s="67"/>
    </row>
    <row r="10" spans="1:10" x14ac:dyDescent="0.25">
      <c r="A10" s="46" t="str">
        <f t="shared" si="0"/>
        <v>222000003</v>
      </c>
      <c r="B10" s="46">
        <v>3</v>
      </c>
      <c r="C10" s="161" t="str">
        <f>+IFERROR(VLOOKUP(A10,Matriz!$B$10:$G$253,2,0)," ")</f>
        <v>2.9.90.02</v>
      </c>
      <c r="D10" s="163" t="str">
        <f>+IFERROR(VLOOKUP(A10,Matriz!$B$10:$G$253,3,0)," ")</f>
        <v>INGRESO DIFERIDO POR TRANSFERENCIAS CONDICIONADAS</v>
      </c>
      <c r="E10" s="167"/>
      <c r="F10" s="165">
        <f>+IFERROR(VLOOKUP(A10,Matriz!$B$10:$G$253,6,0)," ")</f>
        <v>14754466246.1</v>
      </c>
      <c r="G10" s="65"/>
      <c r="H10" s="66"/>
      <c r="I10" s="66"/>
      <c r="J10" s="67"/>
    </row>
    <row r="11" spans="1:10" x14ac:dyDescent="0.25">
      <c r="A11" s="46" t="str">
        <f t="shared" si="0"/>
        <v>222000004</v>
      </c>
      <c r="B11" s="46">
        <v>4</v>
      </c>
      <c r="C11" s="161" t="str">
        <f>+IFERROR(VLOOKUP(A11,Matriz!$B$10:$G$253,2,0)," ")</f>
        <v>4.4.28.90</v>
      </c>
      <c r="D11" s="163" t="str">
        <f>+IFERROR(VLOOKUP(A11,Matriz!$B$10:$G$253,3,0)," ")</f>
        <v>OTRAS TRANSFERENCIAS</v>
      </c>
      <c r="E11" s="167">
        <f>+IFERROR(VLOOKUP(A11,Matriz!$B$10:$G$253,5,0)," ")</f>
        <v>0</v>
      </c>
      <c r="F11" s="165">
        <f>+IFERROR(VLOOKUP(A11,Matriz!$B$10:$G$253,6,0)," ")</f>
        <v>495519062</v>
      </c>
      <c r="G11" s="65"/>
      <c r="H11" s="66"/>
      <c r="I11" s="66"/>
      <c r="J11" s="67"/>
    </row>
    <row r="12" spans="1:10" x14ac:dyDescent="0.25">
      <c r="A12" s="46" t="str">
        <f t="shared" si="0"/>
        <v>222000005</v>
      </c>
      <c r="B12" s="46">
        <v>5</v>
      </c>
      <c r="C12" s="161" t="str">
        <f>+IFERROR(VLOOKUP(A12,Matriz!$B$10:$G$253,2,0)," ")</f>
        <v>5.1.20.17</v>
      </c>
      <c r="D12" s="163" t="str">
        <f>+IFERROR(VLOOKUP(A12,Matriz!$B$10:$G$253,3,0)," ")</f>
        <v>INTERESES DE MORA</v>
      </c>
      <c r="E12" s="167">
        <f>+IFERROR(VLOOKUP(A12,Matriz!$B$10:$G$253,5,0)," ")</f>
        <v>0</v>
      </c>
      <c r="F12" s="165">
        <f>+IFERROR(VLOOKUP(A12,Matriz!$B$10:$G$253,6,0)," ")</f>
        <v>28596754</v>
      </c>
      <c r="G12" s="65"/>
      <c r="H12" s="66"/>
      <c r="I12" s="66"/>
      <c r="J12" s="67"/>
    </row>
    <row r="13" spans="1:10" x14ac:dyDescent="0.25">
      <c r="A13" s="46" t="str">
        <f t="shared" si="0"/>
        <v>222000006</v>
      </c>
      <c r="B13" s="46">
        <v>6</v>
      </c>
      <c r="C13" s="161" t="str">
        <f>+IFERROR(VLOOKUP(A13,Matriz!$B$10:$G$253,2,0)," ")</f>
        <v xml:space="preserve"> </v>
      </c>
      <c r="D13" s="163" t="str">
        <f>+IFERROR(VLOOKUP(A13,Matriz!$B$10:$G$253,3,0)," ")</f>
        <v xml:space="preserve"> </v>
      </c>
      <c r="E13" s="167" t="str">
        <f>+IFERROR(VLOOKUP(A13,Matriz!$B$10:$G$253,5,0)," ")</f>
        <v xml:space="preserve"> </v>
      </c>
      <c r="F13" s="165" t="str">
        <f>+IFERROR(VLOOKUP(A13,Matriz!$B$10:$G$253,6,0)," ")</f>
        <v xml:space="preserve"> </v>
      </c>
      <c r="G13" s="65"/>
      <c r="H13" s="66"/>
      <c r="I13" s="66"/>
      <c r="J13" s="67"/>
    </row>
    <row r="14" spans="1:10" x14ac:dyDescent="0.25">
      <c r="A14" s="46" t="str">
        <f t="shared" si="0"/>
        <v>222000007</v>
      </c>
      <c r="B14" s="46">
        <v>7</v>
      </c>
      <c r="C14" s="161" t="str">
        <f>+IFERROR(VLOOKUP(A14,Matriz!$B$10:$G$253,2,0)," ")</f>
        <v xml:space="preserve"> </v>
      </c>
      <c r="D14" s="163" t="str">
        <f>+IFERROR(VLOOKUP(A14,Matriz!$B$10:$G$253,3,0)," ")</f>
        <v xml:space="preserve"> </v>
      </c>
      <c r="E14" s="167" t="str">
        <f>+IFERROR(VLOOKUP(A14,Matriz!$B$10:$G$253,5,0)," ")</f>
        <v xml:space="preserve"> </v>
      </c>
      <c r="F14" s="165" t="str">
        <f>+IFERROR(VLOOKUP(A14,Matriz!$B$10:$G$253,6,0)," ")</f>
        <v xml:space="preserve"> </v>
      </c>
      <c r="G14" s="65"/>
      <c r="H14" s="66"/>
      <c r="I14" s="66"/>
      <c r="J14" s="67"/>
    </row>
    <row r="15" spans="1:10" x14ac:dyDescent="0.25">
      <c r="A15" s="46" t="str">
        <f t="shared" si="0"/>
        <v>222000008</v>
      </c>
      <c r="B15" s="46">
        <v>8</v>
      </c>
      <c r="C15" s="161" t="str">
        <f>+IFERROR(VLOOKUP(A15,Matriz!$B$10:$G$253,2,0)," ")</f>
        <v xml:space="preserve"> </v>
      </c>
      <c r="D15" s="163" t="str">
        <f>+IFERROR(VLOOKUP(A15,Matriz!$B$10:$G$253,3,0)," ")</f>
        <v xml:space="preserve"> </v>
      </c>
      <c r="E15" s="167" t="str">
        <f>+IFERROR(VLOOKUP(A15,Matriz!$B$10:$G$253,5,0)," ")</f>
        <v xml:space="preserve"> </v>
      </c>
      <c r="F15" s="165" t="str">
        <f>+IFERROR(VLOOKUP(A15,Matriz!$B$10:$G$253,6,0)," ")</f>
        <v xml:space="preserve"> </v>
      </c>
      <c r="G15" s="65"/>
      <c r="H15" s="66"/>
      <c r="I15" s="66"/>
      <c r="J15" s="67"/>
    </row>
    <row r="16" spans="1:10" x14ac:dyDescent="0.25">
      <c r="A16" s="46" t="str">
        <f t="shared" si="0"/>
        <v>222000009</v>
      </c>
      <c r="B16" s="46">
        <v>9</v>
      </c>
      <c r="C16" s="161" t="str">
        <f>+IFERROR(VLOOKUP(A16,Matriz!$B$10:$G$253,2,0)," ")</f>
        <v xml:space="preserve"> </v>
      </c>
      <c r="D16" s="163" t="str">
        <f>+IFERROR(VLOOKUP(A16,Matriz!$B$10:$G$253,3,0)," ")</f>
        <v xml:space="preserve"> </v>
      </c>
      <c r="E16" s="167" t="str">
        <f>+IFERROR(VLOOKUP(A16,Matriz!$B$10:$G$253,5,0)," ")</f>
        <v xml:space="preserve"> </v>
      </c>
      <c r="F16" s="165" t="str">
        <f>+IFERROR(VLOOKUP(A16,Matriz!$B$10:$G$253,6,0)," ")</f>
        <v xml:space="preserve"> </v>
      </c>
      <c r="G16" s="65"/>
      <c r="H16" s="66"/>
      <c r="I16" s="66"/>
      <c r="J16" s="67"/>
    </row>
    <row r="17" spans="1:10" x14ac:dyDescent="0.25">
      <c r="A17" s="46" t="str">
        <f t="shared" si="0"/>
        <v>2220000010</v>
      </c>
      <c r="B17" s="46">
        <v>10</v>
      </c>
      <c r="C17" s="161" t="str">
        <f>+IFERROR(VLOOKUP(A17,Matriz!$B$10:$G$253,2,0)," ")</f>
        <v xml:space="preserve"> </v>
      </c>
      <c r="D17" s="163" t="str">
        <f>+IFERROR(VLOOKUP(A17,Matriz!$B$10:$G$253,3,0)," ")</f>
        <v xml:space="preserve"> </v>
      </c>
      <c r="E17" s="167" t="str">
        <f>+IFERROR(VLOOKUP(A17,Matriz!$B$10:$G$253,5,0)," ")</f>
        <v xml:space="preserve"> </v>
      </c>
      <c r="F17" s="165" t="str">
        <f>+IFERROR(VLOOKUP(A17,Matriz!$B$10:$G$253,6,0)," ")</f>
        <v xml:space="preserve"> </v>
      </c>
      <c r="G17" s="65"/>
      <c r="H17" s="66"/>
      <c r="I17" s="66"/>
      <c r="J17" s="67"/>
    </row>
    <row r="18" spans="1:10" x14ac:dyDescent="0.25">
      <c r="A18" s="46" t="str">
        <f t="shared" si="0"/>
        <v>2220000011</v>
      </c>
      <c r="B18" s="46">
        <v>11</v>
      </c>
      <c r="C18" s="161" t="str">
        <f>+IFERROR(VLOOKUP(A18,Matriz!$B$10:$G$253,2,0)," ")</f>
        <v xml:space="preserve"> </v>
      </c>
      <c r="D18" s="163" t="str">
        <f>+IFERROR(VLOOKUP(A18,Matriz!$B$10:$G$253,3,0)," ")</f>
        <v xml:space="preserve"> </v>
      </c>
      <c r="E18" s="167" t="str">
        <f>+IFERROR(VLOOKUP(A18,Matriz!$B$10:$G$253,5,0)," ")</f>
        <v xml:space="preserve"> </v>
      </c>
      <c r="F18" s="165" t="str">
        <f>+IFERROR(VLOOKUP(A18,Matriz!$B$10:$G$253,6,0)," ")</f>
        <v xml:space="preserve"> </v>
      </c>
      <c r="G18" s="65"/>
      <c r="H18" s="66"/>
      <c r="I18" s="66"/>
      <c r="J18" s="67"/>
    </row>
    <row r="19" spans="1:10" ht="16.5" thickBot="1" x14ac:dyDescent="0.3">
      <c r="A19" s="46" t="str">
        <f t="shared" si="0"/>
        <v>2220000012</v>
      </c>
      <c r="B19" s="46">
        <v>12</v>
      </c>
      <c r="C19" s="162" t="str">
        <f>+IFERROR(VLOOKUP(A19,Matriz!$B$10:$G$253,2,0)," ")</f>
        <v xml:space="preserve"> </v>
      </c>
      <c r="D19" s="164" t="str">
        <f>+IFERROR(VLOOKUP(A19,Matriz!$B$10:$G$253,3,0)," ")</f>
        <v xml:space="preserve"> </v>
      </c>
      <c r="E19" s="168" t="str">
        <f>+IFERROR(VLOOKUP(A19,Matriz!$B$10:$G$253,5,0)," ")</f>
        <v xml:space="preserve"> </v>
      </c>
      <c r="F19" s="166" t="str">
        <f>+IFERROR(VLOOKUP(A19,Matriz!$B$10:$G$253,6,0)," ")</f>
        <v xml:space="preserve"> </v>
      </c>
      <c r="G19" s="68"/>
      <c r="H19" s="69"/>
      <c r="I19" s="69"/>
      <c r="J19" s="70"/>
    </row>
    <row r="20" spans="1:10" ht="15.75" customHeight="1" thickBot="1" x14ac:dyDescent="0.3">
      <c r="C20" s="71" t="s">
        <v>253</v>
      </c>
      <c r="D20" s="72"/>
      <c r="E20" s="72"/>
      <c r="F20" s="72"/>
      <c r="G20" s="72"/>
      <c r="H20" s="72"/>
      <c r="I20" s="72"/>
      <c r="J20" s="73"/>
    </row>
    <row r="21" spans="1:10" ht="15.75" customHeight="1" x14ac:dyDescent="0.25">
      <c r="C21" s="74" t="s">
        <v>254</v>
      </c>
      <c r="D21" s="75"/>
      <c r="E21" s="75"/>
      <c r="F21" s="75"/>
      <c r="G21" s="75"/>
      <c r="H21" s="75"/>
      <c r="I21" s="75"/>
      <c r="J21" s="76"/>
    </row>
    <row r="22" spans="1:10" ht="16.5" thickBot="1" x14ac:dyDescent="0.3">
      <c r="C22" s="77"/>
      <c r="D22" s="78"/>
      <c r="E22" s="78"/>
      <c r="F22" s="78"/>
      <c r="G22" s="78"/>
      <c r="H22" s="78"/>
      <c r="I22" s="78"/>
      <c r="J22" s="79"/>
    </row>
    <row r="23" spans="1:10" ht="16.5" thickBot="1" x14ac:dyDescent="0.3">
      <c r="A23" s="80"/>
      <c r="B23" s="81"/>
      <c r="C23" s="82" t="s">
        <v>248</v>
      </c>
      <c r="D23" s="83" t="s">
        <v>233</v>
      </c>
      <c r="E23" s="84" t="s">
        <v>251</v>
      </c>
      <c r="F23" s="85"/>
      <c r="G23" s="85"/>
      <c r="H23" s="86"/>
      <c r="I23" s="87" t="s">
        <v>252</v>
      </c>
      <c r="J23" s="88" t="s">
        <v>255</v>
      </c>
    </row>
    <row r="24" spans="1:10" x14ac:dyDescent="0.25">
      <c r="C24" s="89"/>
      <c r="D24" s="90"/>
      <c r="E24" s="91"/>
      <c r="F24" s="92"/>
      <c r="G24" s="92"/>
      <c r="H24" s="93"/>
      <c r="I24" s="94"/>
      <c r="J24" s="95"/>
    </row>
    <row r="25" spans="1:10" x14ac:dyDescent="0.25">
      <c r="C25" s="96"/>
      <c r="D25" s="97"/>
      <c r="E25" s="98"/>
      <c r="F25" s="99"/>
      <c r="G25" s="99"/>
      <c r="H25" s="100"/>
      <c r="I25" s="101"/>
      <c r="J25" s="102"/>
    </row>
    <row r="26" spans="1:10" x14ac:dyDescent="0.25">
      <c r="C26" s="96"/>
      <c r="D26" s="97"/>
      <c r="E26" s="98"/>
      <c r="F26" s="99"/>
      <c r="G26" s="99"/>
      <c r="H26" s="100"/>
      <c r="I26" s="101"/>
      <c r="J26" s="102"/>
    </row>
    <row r="27" spans="1:10" x14ac:dyDescent="0.25">
      <c r="C27" s="96"/>
      <c r="D27" s="97"/>
      <c r="E27" s="98"/>
      <c r="F27" s="99"/>
      <c r="G27" s="99"/>
      <c r="H27" s="100"/>
      <c r="I27" s="101"/>
      <c r="J27" s="102"/>
    </row>
    <row r="28" spans="1:10" x14ac:dyDescent="0.25">
      <c r="C28" s="96"/>
      <c r="D28" s="97"/>
      <c r="E28" s="98"/>
      <c r="F28" s="99"/>
      <c r="G28" s="99"/>
      <c r="H28" s="100"/>
      <c r="I28" s="101"/>
      <c r="J28" s="102"/>
    </row>
    <row r="29" spans="1:10" x14ac:dyDescent="0.25">
      <c r="C29" s="96"/>
      <c r="D29" s="97"/>
      <c r="E29" s="98"/>
      <c r="F29" s="99"/>
      <c r="G29" s="99"/>
      <c r="H29" s="100"/>
      <c r="I29" s="101"/>
      <c r="J29" s="102"/>
    </row>
    <row r="30" spans="1:10" ht="16.5" thickBot="1" x14ac:dyDescent="0.3">
      <c r="C30" s="103"/>
      <c r="D30" s="104"/>
      <c r="E30" s="105"/>
      <c r="F30" s="106"/>
      <c r="G30" s="106"/>
      <c r="H30" s="107"/>
      <c r="I30" s="108"/>
      <c r="J30" s="109"/>
    </row>
    <row r="31" spans="1:10" ht="16.5" thickBot="1" x14ac:dyDescent="0.3">
      <c r="C31" s="110" t="s">
        <v>332</v>
      </c>
      <c r="D31" s="111"/>
      <c r="E31" s="111"/>
      <c r="F31" s="111"/>
      <c r="G31" s="111"/>
      <c r="H31" s="111"/>
      <c r="I31" s="111"/>
      <c r="J31" s="112"/>
    </row>
    <row r="32" spans="1:10" ht="16.5" thickBot="1" x14ac:dyDescent="0.3">
      <c r="A32" s="113"/>
      <c r="B32" s="114"/>
      <c r="C32" s="115" t="s">
        <v>248</v>
      </c>
      <c r="D32" s="116" t="s">
        <v>233</v>
      </c>
      <c r="E32" s="117" t="s">
        <v>251</v>
      </c>
      <c r="F32" s="118"/>
      <c r="G32" s="118"/>
      <c r="H32" s="118"/>
      <c r="I32" s="116" t="s">
        <v>252</v>
      </c>
      <c r="J32" s="119" t="s">
        <v>333</v>
      </c>
    </row>
    <row r="33" spans="3:10" x14ac:dyDescent="0.25">
      <c r="C33" s="89"/>
      <c r="D33" s="90"/>
      <c r="E33" s="91"/>
      <c r="F33" s="92"/>
      <c r="G33" s="92"/>
      <c r="H33" s="92"/>
      <c r="I33" s="120"/>
      <c r="J33" s="121"/>
    </row>
    <row r="34" spans="3:10" x14ac:dyDescent="0.25">
      <c r="C34" s="96"/>
      <c r="D34" s="97"/>
      <c r="E34" s="98"/>
      <c r="F34" s="99"/>
      <c r="G34" s="99"/>
      <c r="H34" s="100"/>
      <c r="I34" s="94"/>
      <c r="J34" s="95"/>
    </row>
    <row r="35" spans="3:10" x14ac:dyDescent="0.25">
      <c r="C35" s="96"/>
      <c r="D35" s="97"/>
      <c r="E35" s="98"/>
      <c r="F35" s="99"/>
      <c r="G35" s="99"/>
      <c r="H35" s="100"/>
      <c r="I35" s="101"/>
      <c r="J35" s="102"/>
    </row>
    <row r="36" spans="3:10" x14ac:dyDescent="0.25">
      <c r="C36" s="96"/>
      <c r="D36" s="97"/>
      <c r="E36" s="98"/>
      <c r="F36" s="99"/>
      <c r="G36" s="99"/>
      <c r="H36" s="100"/>
      <c r="I36" s="101"/>
      <c r="J36" s="102"/>
    </row>
    <row r="37" spans="3:10" x14ac:dyDescent="0.25">
      <c r="C37" s="96"/>
      <c r="D37" s="97"/>
      <c r="E37" s="98"/>
      <c r="F37" s="99"/>
      <c r="G37" s="99"/>
      <c r="H37" s="100"/>
      <c r="I37" s="101"/>
      <c r="J37" s="102"/>
    </row>
    <row r="38" spans="3:10" x14ac:dyDescent="0.25">
      <c r="C38" s="96"/>
      <c r="D38" s="97"/>
      <c r="E38" s="98"/>
      <c r="F38" s="99"/>
      <c r="G38" s="99"/>
      <c r="H38" s="100"/>
      <c r="I38" s="101"/>
      <c r="J38" s="102"/>
    </row>
    <row r="39" spans="3:10" x14ac:dyDescent="0.25">
      <c r="C39" s="96"/>
      <c r="D39" s="97"/>
      <c r="E39" s="98"/>
      <c r="F39" s="99"/>
      <c r="G39" s="99"/>
      <c r="H39" s="100"/>
      <c r="I39" s="101"/>
      <c r="J39" s="102"/>
    </row>
    <row r="40" spans="3:10" x14ac:dyDescent="0.25">
      <c r="C40" s="96"/>
      <c r="D40" s="97"/>
      <c r="E40" s="98"/>
      <c r="F40" s="99"/>
      <c r="G40" s="99"/>
      <c r="H40" s="100"/>
      <c r="I40" s="101"/>
      <c r="J40" s="102"/>
    </row>
    <row r="41" spans="3:10" x14ac:dyDescent="0.25">
      <c r="C41" s="96"/>
      <c r="D41" s="97"/>
      <c r="E41" s="98"/>
      <c r="F41" s="99"/>
      <c r="G41" s="99"/>
      <c r="H41" s="100"/>
      <c r="I41" s="101"/>
      <c r="J41" s="102"/>
    </row>
    <row r="42" spans="3:10" x14ac:dyDescent="0.25">
      <c r="C42" s="96"/>
      <c r="D42" s="97"/>
      <c r="E42" s="98"/>
      <c r="F42" s="99"/>
      <c r="G42" s="99"/>
      <c r="H42" s="100"/>
      <c r="I42" s="101"/>
      <c r="J42" s="102"/>
    </row>
    <row r="43" spans="3:10" x14ac:dyDescent="0.25">
      <c r="C43" s="96"/>
      <c r="D43" s="97"/>
      <c r="E43" s="98"/>
      <c r="F43" s="99"/>
      <c r="G43" s="99"/>
      <c r="H43" s="100"/>
      <c r="I43" s="101"/>
      <c r="J43" s="102"/>
    </row>
    <row r="44" spans="3:10" ht="16.5" thickBot="1" x14ac:dyDescent="0.3">
      <c r="C44" s="122"/>
      <c r="D44" s="123"/>
      <c r="E44" s="124"/>
      <c r="F44" s="125"/>
      <c r="G44" s="125"/>
      <c r="H44" s="126"/>
      <c r="I44" s="127"/>
      <c r="J44" s="128"/>
    </row>
    <row r="45" spans="3:10" ht="16.5" thickBot="1" x14ac:dyDescent="0.3">
      <c r="C45" s="129" t="s">
        <v>244</v>
      </c>
      <c r="D45" s="130"/>
      <c r="E45" s="130"/>
      <c r="F45" s="130"/>
      <c r="G45" s="130"/>
      <c r="H45" s="130"/>
      <c r="I45" s="130"/>
      <c r="J45" s="131"/>
    </row>
    <row r="46" spans="3:10" x14ac:dyDescent="0.25">
      <c r="C46" s="132"/>
      <c r="D46" s="133"/>
      <c r="E46" s="133"/>
      <c r="F46" s="133"/>
      <c r="G46" s="133"/>
      <c r="H46" s="133"/>
      <c r="I46" s="133"/>
      <c r="J46" s="134"/>
    </row>
    <row r="47" spans="3:10" x14ac:dyDescent="0.25">
      <c r="C47" s="135"/>
      <c r="D47" s="136"/>
      <c r="E47" s="136"/>
      <c r="F47" s="136"/>
      <c r="G47" s="136"/>
      <c r="H47" s="136"/>
      <c r="I47" s="136"/>
      <c r="J47" s="137"/>
    </row>
    <row r="48" spans="3:10" x14ac:dyDescent="0.25">
      <c r="C48" s="135"/>
      <c r="D48" s="136"/>
      <c r="E48" s="136"/>
      <c r="F48" s="136"/>
      <c r="G48" s="136"/>
      <c r="H48" s="136"/>
      <c r="I48" s="136"/>
      <c r="J48" s="137"/>
    </row>
    <row r="49" spans="3:10" ht="57.75" customHeight="1" thickBot="1" x14ac:dyDescent="0.3">
      <c r="C49" s="138"/>
      <c r="D49" s="139"/>
      <c r="E49" s="139"/>
      <c r="F49" s="139"/>
      <c r="G49" s="139"/>
      <c r="H49" s="139"/>
      <c r="I49" s="139"/>
      <c r="J49" s="140"/>
    </row>
    <row r="50" spans="3:10" ht="16.5" thickBot="1" x14ac:dyDescent="0.3">
      <c r="D50" s="141"/>
      <c r="E50" s="142"/>
      <c r="F50" s="141"/>
      <c r="G50" s="142"/>
      <c r="H50" s="141"/>
      <c r="I50" s="142"/>
    </row>
    <row r="51" spans="3:10" ht="16.5" thickBot="1" x14ac:dyDescent="0.3">
      <c r="D51" s="143" t="s">
        <v>245</v>
      </c>
      <c r="E51" s="144"/>
      <c r="F51" s="143" t="s">
        <v>246</v>
      </c>
      <c r="G51" s="144"/>
      <c r="H51" s="143" t="s">
        <v>247</v>
      </c>
      <c r="I51" s="144"/>
    </row>
    <row r="52" spans="3:10" ht="16.5" thickBot="1" x14ac:dyDescent="0.3">
      <c r="D52" s="145"/>
      <c r="E52" s="146"/>
      <c r="F52" s="145"/>
      <c r="G52" s="147"/>
      <c r="H52" s="145"/>
      <c r="I52" s="148"/>
    </row>
    <row r="53" spans="3:10" ht="16.5" thickBot="1" x14ac:dyDescent="0.3">
      <c r="D53" s="143" t="s">
        <v>248</v>
      </c>
      <c r="E53" s="144"/>
      <c r="F53" s="143" t="s">
        <v>248</v>
      </c>
      <c r="G53" s="144"/>
      <c r="H53" s="145" t="s">
        <v>249</v>
      </c>
      <c r="I53" s="148" t="s">
        <v>250</v>
      </c>
    </row>
    <row r="55" spans="3:10" x14ac:dyDescent="0.25">
      <c r="E55" s="136" t="s">
        <v>328</v>
      </c>
      <c r="F55" s="136"/>
      <c r="G55" s="136"/>
      <c r="H55" s="136"/>
    </row>
    <row r="56" spans="3:10" ht="16.5" thickBot="1" x14ac:dyDescent="0.3"/>
    <row r="57" spans="3:10" ht="16.5" thickBot="1" x14ac:dyDescent="0.3">
      <c r="E57" s="149" t="s">
        <v>330</v>
      </c>
      <c r="F57" s="150"/>
      <c r="G57" s="151" t="s">
        <v>329</v>
      </c>
      <c r="H57" s="152"/>
    </row>
    <row r="58" spans="3:10" ht="16.5" thickBot="1" x14ac:dyDescent="0.3">
      <c r="E58" s="153"/>
      <c r="F58" s="154"/>
      <c r="G58" s="155"/>
      <c r="H58" s="156"/>
    </row>
    <row r="59" spans="3:10" ht="16.5" thickBot="1" x14ac:dyDescent="0.3">
      <c r="E59" s="157" t="str">
        <f>+IFERROR(VLOOKUP(G58,'8. Directorio Sedes'!A:F,2,0)," ")</f>
        <v xml:space="preserve"> </v>
      </c>
      <c r="F59" s="158" t="str">
        <f>+IFERROR(VLOOKUP(G58,'8. Directorio Sedes'!A:F,3,0)," ")</f>
        <v xml:space="preserve"> </v>
      </c>
      <c r="G59" s="159" t="str">
        <f>+IFERROR(VLOOKUP(G58,'8. Directorio Sedes'!A:F,5,0)," ")</f>
        <v xml:space="preserve"> </v>
      </c>
      <c r="H59" s="160" t="str">
        <f>+IFERROR(VLOOKUP(G58,'8. Directorio Sedes'!A:F,6,0)," ")</f>
        <v xml:space="preserve"> </v>
      </c>
    </row>
    <row r="60" spans="3:10" ht="16.5" thickBot="1" x14ac:dyDescent="0.3">
      <c r="E60" s="160" t="s">
        <v>258</v>
      </c>
      <c r="F60" s="147" t="s">
        <v>243</v>
      </c>
      <c r="G60" s="145" t="s">
        <v>260</v>
      </c>
      <c r="H60" s="148" t="s">
        <v>331</v>
      </c>
    </row>
  </sheetData>
  <sheetProtection algorithmName="SHA-512" hashValue="BKYUulFlQnYYOZqkJibv3KtYYWq2NVPcgi+/wXX6DQeyOeySWdRC8edYhWR+wBzmsjGEFpbhpuiZYlG7XLmc9A==" saltValue="CiB9+oPGJV5Y/iYMMvV4lw==" spinCount="100000" sheet="1" objects="1" scenarios="1"/>
  <protectedRanges>
    <protectedRange algorithmName="SHA-512" hashValue="suuwo+k7ZG4la9mysNQ4kP676aWmQ92w530XY24UGGiXTNRehnTm6vuu13I/qRc2hYxWJE+DPaNBHrdp8YoWqA==" saltValue="AUAPQMyGBzRtM5HsIugNTw==" spinCount="100000" sqref="C1:F19" name="Rango1"/>
  </protectedRanges>
  <mergeCells count="50">
    <mergeCell ref="H2:J2"/>
    <mergeCell ref="C1:F1"/>
    <mergeCell ref="C2:F2"/>
    <mergeCell ref="C3:F3"/>
    <mergeCell ref="C4:F4"/>
    <mergeCell ref="C5:F5"/>
    <mergeCell ref="E34:H34"/>
    <mergeCell ref="E23:H23"/>
    <mergeCell ref="E24:H24"/>
    <mergeCell ref="E25:H25"/>
    <mergeCell ref="H3:J3"/>
    <mergeCell ref="H4:J4"/>
    <mergeCell ref="H5:J5"/>
    <mergeCell ref="E26:H26"/>
    <mergeCell ref="E27:H27"/>
    <mergeCell ref="E28:H28"/>
    <mergeCell ref="C6:F6"/>
    <mergeCell ref="G6:J6"/>
    <mergeCell ref="C20:J20"/>
    <mergeCell ref="D50:E50"/>
    <mergeCell ref="E41:H41"/>
    <mergeCell ref="E42:H42"/>
    <mergeCell ref="E43:H43"/>
    <mergeCell ref="E44:H44"/>
    <mergeCell ref="E35:H35"/>
    <mergeCell ref="E36:H36"/>
    <mergeCell ref="E37:H37"/>
    <mergeCell ref="E38:H38"/>
    <mergeCell ref="E39:H39"/>
    <mergeCell ref="E40:H40"/>
    <mergeCell ref="E29:H29"/>
    <mergeCell ref="E30:H30"/>
    <mergeCell ref="E32:H32"/>
    <mergeCell ref="E33:H33"/>
    <mergeCell ref="E55:H55"/>
    <mergeCell ref="E57:F58"/>
    <mergeCell ref="G57:H57"/>
    <mergeCell ref="G58:H58"/>
    <mergeCell ref="H1:J1"/>
    <mergeCell ref="F50:G50"/>
    <mergeCell ref="H50:I50"/>
    <mergeCell ref="D51:E51"/>
    <mergeCell ref="F51:G51"/>
    <mergeCell ref="H51:I51"/>
    <mergeCell ref="D53:E53"/>
    <mergeCell ref="F53:G53"/>
    <mergeCell ref="C45:J45"/>
    <mergeCell ref="C46:J49"/>
    <mergeCell ref="C31:J31"/>
    <mergeCell ref="C21:J22"/>
  </mergeCells>
  <pageMargins left="0.25" right="0.25" top="0.75" bottom="0.75" header="0.3" footer="0.3"/>
  <pageSetup paperSize="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AAEF69E9-7A9D-4BD9-A524-20E5AD0BD878}">
          <x14:formula1>
            <xm:f>'8. Directorio Sedes'!$A$2:$A$15</xm:f>
          </x14:formula1>
          <xm:sqref>J24:J30</xm:sqref>
        </x14:dataValidation>
        <x14:dataValidation type="list" allowBlank="1" showInputMessage="1" showErrorMessage="1" xr:uid="{33731ACD-BC8A-4AAD-9763-5452D0D113B7}">
          <x14:formula1>
            <xm:f>'8. Directorio Sedes'!$A$2:$A$15</xm:f>
          </x14:formula1>
          <xm:sqref>G58:H58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62AD-B730-4961-9848-C7E330558DBD}">
  <sheetPr filterMode="1"/>
  <dimension ref="A1:F15"/>
  <sheetViews>
    <sheetView zoomScale="85" zoomScaleNormal="85" workbookViewId="0">
      <selection activeCell="A2" sqref="A2:XFD44"/>
    </sheetView>
  </sheetViews>
  <sheetFormatPr baseColWidth="10" defaultColWidth="14.42578125" defaultRowHeight="15" customHeight="1" x14ac:dyDescent="0.25"/>
  <cols>
    <col min="1" max="1" width="23.140625" style="2" customWidth="1"/>
    <col min="2" max="2" width="48" style="2" customWidth="1"/>
    <col min="3" max="3" width="56.42578125" style="2" customWidth="1"/>
    <col min="4" max="4" width="10.42578125" style="2" customWidth="1"/>
    <col min="5" max="5" width="31.85546875" style="2" customWidth="1"/>
    <col min="6" max="6" width="33.28515625" style="2" customWidth="1"/>
  </cols>
  <sheetData>
    <row r="1" spans="1:6" ht="16.5" customHeight="1" x14ac:dyDescent="0.25">
      <c r="A1" s="34" t="s">
        <v>257</v>
      </c>
      <c r="B1" s="34" t="s">
        <v>258</v>
      </c>
      <c r="C1" s="34" t="s">
        <v>236</v>
      </c>
      <c r="D1" s="34" t="s">
        <v>259</v>
      </c>
      <c r="E1" s="34" t="s">
        <v>260</v>
      </c>
      <c r="F1" s="34" t="s">
        <v>261</v>
      </c>
    </row>
    <row r="2" spans="1:6" ht="27" hidden="1" customHeight="1" x14ac:dyDescent="0.25">
      <c r="A2" s="35" t="s">
        <v>315</v>
      </c>
      <c r="B2" s="35" t="s">
        <v>262</v>
      </c>
      <c r="C2" s="35" t="s">
        <v>263</v>
      </c>
      <c r="D2" s="34" t="s">
        <v>264</v>
      </c>
      <c r="E2" s="36" t="s">
        <v>265</v>
      </c>
      <c r="F2" s="37" t="s">
        <v>266</v>
      </c>
    </row>
    <row r="3" spans="1:6" ht="16.5" hidden="1" customHeight="1" x14ac:dyDescent="0.25">
      <c r="A3" s="35" t="s">
        <v>312</v>
      </c>
      <c r="B3" s="35" t="s">
        <v>267</v>
      </c>
      <c r="C3" s="35" t="s">
        <v>268</v>
      </c>
      <c r="D3" s="34">
        <v>18831</v>
      </c>
      <c r="E3" s="37" t="s">
        <v>269</v>
      </c>
      <c r="F3" s="37" t="s">
        <v>270</v>
      </c>
    </row>
    <row r="4" spans="1:6" ht="16.5" hidden="1" customHeight="1" x14ac:dyDescent="0.25">
      <c r="A4" s="35" t="s">
        <v>317</v>
      </c>
      <c r="B4" s="35" t="s">
        <v>271</v>
      </c>
      <c r="C4" s="35" t="s">
        <v>272</v>
      </c>
      <c r="D4" s="34">
        <v>49539</v>
      </c>
      <c r="E4" s="37" t="s">
        <v>273</v>
      </c>
      <c r="F4" s="37" t="s">
        <v>274</v>
      </c>
    </row>
    <row r="5" spans="1:6" ht="16.5" hidden="1" customHeight="1" x14ac:dyDescent="0.25">
      <c r="A5" s="35" t="s">
        <v>316</v>
      </c>
      <c r="B5" s="35" t="s">
        <v>275</v>
      </c>
      <c r="C5" s="35" t="s">
        <v>276</v>
      </c>
      <c r="D5" s="34">
        <v>49746</v>
      </c>
      <c r="E5" s="37" t="s">
        <v>277</v>
      </c>
      <c r="F5" s="37" t="s">
        <v>278</v>
      </c>
    </row>
    <row r="6" spans="1:6" ht="16.5" hidden="1" customHeight="1" x14ac:dyDescent="0.25">
      <c r="A6" s="35" t="s">
        <v>319</v>
      </c>
      <c r="B6" s="35" t="s">
        <v>271</v>
      </c>
      <c r="C6" s="39" t="s">
        <v>279</v>
      </c>
      <c r="D6" s="34">
        <v>50266</v>
      </c>
      <c r="E6" s="37" t="s">
        <v>280</v>
      </c>
      <c r="F6" s="37" t="s">
        <v>281</v>
      </c>
    </row>
    <row r="7" spans="1:6" ht="30" hidden="1" customHeight="1" x14ac:dyDescent="0.25">
      <c r="A7" s="35" t="s">
        <v>318</v>
      </c>
      <c r="B7" s="35" t="s">
        <v>282</v>
      </c>
      <c r="C7" s="35" t="s">
        <v>283</v>
      </c>
      <c r="D7" s="34" t="s">
        <v>284</v>
      </c>
      <c r="E7" s="37" t="s">
        <v>285</v>
      </c>
      <c r="F7" s="36" t="s">
        <v>286</v>
      </c>
    </row>
    <row r="8" spans="1:6" ht="16.5" hidden="1" customHeight="1" x14ac:dyDescent="0.25">
      <c r="A8" s="35" t="s">
        <v>321</v>
      </c>
      <c r="B8" s="35" t="s">
        <v>287</v>
      </c>
      <c r="C8" s="35" t="s">
        <v>288</v>
      </c>
      <c r="D8" s="34">
        <v>35115</v>
      </c>
      <c r="E8" s="37" t="s">
        <v>289</v>
      </c>
      <c r="F8" s="37" t="s">
        <v>290</v>
      </c>
    </row>
    <row r="9" spans="1:6" ht="16.5" hidden="1" customHeight="1" x14ac:dyDescent="0.25">
      <c r="A9" s="35" t="s">
        <v>320</v>
      </c>
      <c r="B9" s="35" t="s">
        <v>291</v>
      </c>
      <c r="C9" s="39" t="s">
        <v>292</v>
      </c>
      <c r="D9" s="34">
        <v>35631</v>
      </c>
      <c r="E9" s="38" t="s">
        <v>293</v>
      </c>
      <c r="F9" s="37" t="s">
        <v>294</v>
      </c>
    </row>
    <row r="10" spans="1:6" ht="16.5" hidden="1" customHeight="1" x14ac:dyDescent="0.25">
      <c r="A10" s="35" t="s">
        <v>323</v>
      </c>
      <c r="B10" s="35" t="s">
        <v>271</v>
      </c>
      <c r="C10" s="39" t="s">
        <v>324</v>
      </c>
      <c r="D10" s="34">
        <v>29733</v>
      </c>
      <c r="E10" s="40" t="s">
        <v>325</v>
      </c>
      <c r="F10" s="36" t="s">
        <v>295</v>
      </c>
    </row>
    <row r="11" spans="1:6" ht="16.5" hidden="1" customHeight="1" x14ac:dyDescent="0.25">
      <c r="A11" s="35" t="s">
        <v>326</v>
      </c>
      <c r="B11" s="35" t="s">
        <v>271</v>
      </c>
      <c r="C11" s="35" t="s">
        <v>296</v>
      </c>
      <c r="D11" s="34">
        <v>29646</v>
      </c>
      <c r="E11" s="40" t="s">
        <v>297</v>
      </c>
      <c r="F11" s="37" t="s">
        <v>298</v>
      </c>
    </row>
    <row r="12" spans="1:6" ht="16.5" hidden="1" customHeight="1" x14ac:dyDescent="0.25">
      <c r="A12" s="35" t="s">
        <v>322</v>
      </c>
      <c r="B12" s="35" t="s">
        <v>271</v>
      </c>
      <c r="C12" s="35" t="s">
        <v>299</v>
      </c>
      <c r="D12" s="34">
        <v>29811</v>
      </c>
      <c r="E12" s="37" t="s">
        <v>300</v>
      </c>
      <c r="F12" s="37" t="s">
        <v>301</v>
      </c>
    </row>
    <row r="13" spans="1:6" ht="16.5" hidden="1" customHeight="1" x14ac:dyDescent="0.25">
      <c r="A13" s="35" t="s">
        <v>327</v>
      </c>
      <c r="B13" s="35" t="s">
        <v>302</v>
      </c>
      <c r="C13" s="35" t="s">
        <v>303</v>
      </c>
      <c r="D13" s="34">
        <v>20089</v>
      </c>
      <c r="E13" s="34" t="s">
        <v>304</v>
      </c>
      <c r="F13" s="38" t="s">
        <v>305</v>
      </c>
    </row>
    <row r="14" spans="1:6" ht="16.5" hidden="1" customHeight="1" x14ac:dyDescent="0.25">
      <c r="A14" s="35" t="s">
        <v>313</v>
      </c>
      <c r="B14" s="35" t="s">
        <v>287</v>
      </c>
      <c r="C14" s="35" t="s">
        <v>306</v>
      </c>
      <c r="D14" s="34">
        <v>10972</v>
      </c>
      <c r="E14" s="34" t="s">
        <v>307</v>
      </c>
      <c r="F14" s="37" t="s">
        <v>308</v>
      </c>
    </row>
    <row r="15" spans="1:6" ht="16.5" hidden="1" customHeight="1" x14ac:dyDescent="0.25">
      <c r="A15" s="35" t="s">
        <v>314</v>
      </c>
      <c r="B15" s="35" t="s">
        <v>287</v>
      </c>
      <c r="C15" s="35" t="s">
        <v>309</v>
      </c>
      <c r="D15" s="34">
        <v>10972</v>
      </c>
      <c r="E15" s="41" t="s">
        <v>310</v>
      </c>
      <c r="F15" s="37" t="s">
        <v>311</v>
      </c>
    </row>
  </sheetData>
  <sheetProtection algorithmName="SHA-512" hashValue="cKkyW4aJVjoS0LzNE/+tie2OqMoR4a4hpRBu8NqqGbtrjJAwNTlqZ359EtBhGVq9v1UnIpq3ND71K0oc5CHEig==" saltValue="rBaqzzB5HzOPzkBulrBRbQ==" spinCount="100000" sheet="1" objects="1" scenarios="1"/>
  <autoFilter ref="A1:F15" xr:uid="{00000000-0001-0000-0200-000000000000}">
    <filterColumn colId="1">
      <filters>
        <filter val="Dirección Financiera Y Administrativa"/>
        <filter val="Director Administrativo"/>
        <filter val="Director Unisalud Sede Bogota"/>
        <filter val="Directora"/>
        <filter val="Gerente Nacional De Unisalud"/>
        <filter val="Jefe  División Financiera"/>
        <filter val="Jefe  Division Nacional Administrativa Y Financiera"/>
        <filter val="Jefe Financiera  Y Administrativa Sede Bogotá"/>
        <filter val="Jefe Unidad De Gestión"/>
        <filter val="Jefe Unidad De Gestiôn Integral"/>
        <filter val="Tesorera"/>
        <filter val="Tesorera Unisalud Manizales"/>
        <filter val="Tesorero"/>
        <filter val="Tesorero Unisalud Bogotá"/>
        <filter val="Tesorero Unisalud Medellín"/>
        <filter val="Tesorero Unisalud Palmira"/>
        <filter val="Unidad Administrativa."/>
      </filters>
    </filterColumn>
  </autoFilter>
  <hyperlinks>
    <hyperlink ref="E2" r:id="rId1" xr:uid="{60B3E658-DC86-4017-9FF0-742FCA76C095}"/>
    <hyperlink ref="F2" r:id="rId2" xr:uid="{B7C62E2B-3539-42F1-850C-32A8D48261EC}"/>
    <hyperlink ref="E3" r:id="rId3" xr:uid="{5F7DC7C3-8CE8-41F8-AF7D-9356AECA76F0}"/>
    <hyperlink ref="F3" r:id="rId4" xr:uid="{8237BCC3-0664-4519-AD5A-16E0F0FADF4B}"/>
    <hyperlink ref="E4" r:id="rId5" xr:uid="{064703B9-D166-4822-8537-666C041BE956}"/>
    <hyperlink ref="F4" r:id="rId6" xr:uid="{A05AB390-BC63-41D8-87A7-44FB2359817A}"/>
    <hyperlink ref="E5" r:id="rId7" xr:uid="{6B79792B-114D-4D68-B7E2-587EC1064618}"/>
    <hyperlink ref="F5" r:id="rId8" xr:uid="{93626492-0213-4DDA-B0F9-9EBD096F33F4}"/>
    <hyperlink ref="E6" r:id="rId9" xr:uid="{0E6A4B0D-6BE4-493D-B0FA-21FD0E40B586}"/>
    <hyperlink ref="F6" r:id="rId10" xr:uid="{358F4EAB-49C6-4F7E-9501-248735FC5C58}"/>
    <hyperlink ref="F7" r:id="rId11" xr:uid="{0EAA9210-6E22-48B8-9080-D52C25D49A1A}"/>
    <hyperlink ref="E8" r:id="rId12" xr:uid="{53081CC7-D869-4F9A-A749-624F159C2B77}"/>
    <hyperlink ref="F8" r:id="rId13" xr:uid="{ADDDD1AF-BC41-45E8-B6A2-CFF0F2776FDD}"/>
    <hyperlink ref="E9" r:id="rId14" xr:uid="{AAD906AC-273E-437A-8C53-204A83BA408B}"/>
    <hyperlink ref="F9" r:id="rId15" xr:uid="{9B5DDF5E-3D8F-45EA-A649-A39D730DF1ED}"/>
    <hyperlink ref="F10" r:id="rId16" xr:uid="{E7BDFF46-8591-4921-90C6-56630E525986}"/>
    <hyperlink ref="E11" r:id="rId17" xr:uid="{8A67E9EC-34DB-4844-8E1C-D5DAB4A3275C}"/>
    <hyperlink ref="F11" r:id="rId18" xr:uid="{1FB75138-2BA7-42B1-88FB-60C4DA0D75C3}"/>
    <hyperlink ref="E12" r:id="rId19" xr:uid="{0A1C903E-1EB4-4784-8641-E3EA029B0F32}"/>
    <hyperlink ref="F12" r:id="rId20" xr:uid="{13BA6D6A-ADCA-49D4-8CDA-AF769D29D98F}"/>
    <hyperlink ref="F14" r:id="rId21" xr:uid="{4DF80475-BA7D-439F-8239-31472EF759FD}"/>
    <hyperlink ref="F15" r:id="rId22" xr:uid="{0B64519B-372A-4BEB-A9C5-7850F2F167B7}"/>
    <hyperlink ref="F13" r:id="rId23" xr:uid="{8A622FA1-AA7E-4B11-9057-DDF66CF54DA2}"/>
    <hyperlink ref="E10" r:id="rId24" xr:uid="{83F8EEED-182C-4D82-846C-C540459FB4BD}"/>
  </hyperlinks>
  <printOptions horizontalCentered="1"/>
  <pageMargins left="0.70866141732283472" right="0.70866141732283472" top="0.74803149606299213" bottom="0.74803149606299213" header="0" footer="0"/>
  <pageSetup scale="84" orientation="landscape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</vt:lpstr>
      <vt:lpstr>Conciliacion OR</vt:lpstr>
      <vt:lpstr>8. Directorio Sedes</vt:lpstr>
      <vt:lpstr>Matriz!Área_de_impresión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Alberto Lara</cp:lastModifiedBy>
  <cp:lastPrinted>2025-02-14T16:29:30Z</cp:lastPrinted>
  <dcterms:created xsi:type="dcterms:W3CDTF">2023-08-10T19:54:41Z</dcterms:created>
  <dcterms:modified xsi:type="dcterms:W3CDTF">2025-02-14T21:52:07Z</dcterms:modified>
</cp:coreProperties>
</file>